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大会データ\春季選手権大会\R2\"/>
    </mc:Choice>
  </mc:AlternateContent>
  <bookViews>
    <workbookView xWindow="-105" yWindow="-105" windowWidth="19425" windowHeight="10425"/>
  </bookViews>
  <sheets>
    <sheet name="男　子" sheetId="4" r:id="rId1"/>
    <sheet name="女　子" sheetId="2" r:id="rId2"/>
    <sheet name="総括表" sheetId="3" r:id="rId3"/>
  </sheets>
  <definedNames>
    <definedName name="_xlnm.Print_Area" localSheetId="1">'女　子'!$B$1:$K$38</definedName>
    <definedName name="_xlnm.Print_Area" localSheetId="2">総括表!$B$1:$G$30</definedName>
    <definedName name="_xlnm.Print_Area" localSheetId="0">'男　子'!$B$1:$K$38</definedName>
    <definedName name="一年Ｓ">'男　子'!$AK$5:$AK$15</definedName>
    <definedName name="五年Ｓ">'男　子'!$AG$5:$AG$15</definedName>
    <definedName name="五年以下Ｄ">'男　子'!$AC$5:$AC$15</definedName>
    <definedName name="三年Ｓ">'男　子'!$AI$5:$AI$15</definedName>
    <definedName name="三年以下Ｄ">'男　子'!$AE$5:$AE$15</definedName>
    <definedName name="四年Ｓ">'男　子'!$AH$5:$AH$15</definedName>
    <definedName name="四年以下Ｄ">'男　子'!$AD$5:$AD$15</definedName>
    <definedName name="種目3">'男　子'!$Z$6:$Z$9</definedName>
    <definedName name="種目4">'男　子'!$AA$6:$AA$11</definedName>
    <definedName name="二年Ｓ">'男　子'!$AJ$5:$AJ$15</definedName>
    <definedName name="六年Ｓ">'男　子'!$AF$5:$AF$15</definedName>
    <definedName name="六年以下Ｄ">'男　子'!$AB$5:$AB$15</definedName>
    <definedName name="六年以下S">'男　子'!$AF$5:$AF$15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F24" i="3" l="1"/>
  <c r="F23" i="3"/>
  <c r="F22" i="3"/>
  <c r="F21" i="3"/>
  <c r="F20" i="3"/>
  <c r="F19" i="3"/>
  <c r="F18" i="3"/>
  <c r="F17" i="3"/>
  <c r="F16" i="3"/>
  <c r="F15" i="3"/>
  <c r="D6" i="2"/>
  <c r="J79" i="2"/>
  <c r="H79" i="2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D24" i="3"/>
  <c r="D23" i="3"/>
  <c r="J81" i="2" l="1"/>
  <c r="M17" i="2" s="1"/>
  <c r="H81" i="4"/>
  <c r="M7" i="4" s="1"/>
  <c r="H81" i="2"/>
  <c r="M10" i="2" s="1"/>
  <c r="J81" i="4"/>
  <c r="M11" i="4" s="1"/>
  <c r="D17" i="3"/>
  <c r="D16" i="3"/>
  <c r="D15" i="3"/>
  <c r="D22" i="3"/>
  <c r="D21" i="3"/>
  <c r="D20" i="3"/>
  <c r="D19" i="3"/>
  <c r="D25" i="3" l="1"/>
  <c r="D26" i="3" s="1"/>
  <c r="D12" i="3" l="1"/>
  <c r="D11" i="3"/>
  <c r="D5" i="3"/>
</calcChain>
</file>

<file path=xl/comments1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  <comment ref="G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六年以下Ｄは60１～
五年以下Ｄは501～
四年以下Ｄは401～
三年以下Ｄは301～
の順に入力してください</t>
        </r>
      </text>
    </comment>
    <comment ref="H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六年以下Ｓは60１～
五年Ｓ　　　は501～
四年Ｓ　　　は401～
三年Ｓ　　　は301～
二年Ｓ　　　は201～
一年Ｓ　　　は101～
の順に入力してください</t>
        </r>
      </text>
    </comment>
    <comment ref="J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人数制限なし
</t>
        </r>
      </text>
    </comment>
  </commentList>
</comments>
</file>

<file path=xl/sharedStrings.xml><?xml version="1.0" encoding="utf-8"?>
<sst xmlns="http://schemas.openxmlformats.org/spreadsheetml/2006/main" count="227" uniqueCount="97">
  <si>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</si>
  <si>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</si>
  <si>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</si>
  <si>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</si>
  <si>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</si>
  <si>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</si>
  <si>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</si>
  <si>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</si>
  <si>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</si>
  <si>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</si>
  <si>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振込日</t>
    <rPh sb="2" eb="3">
      <t>ヒ</t>
    </rPh>
    <phoneticPr fontId="4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</si>
  <si>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</si>
  <si>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</si>
  <si>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</si>
  <si>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</si>
  <si>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</si>
  <si>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</si>
  <si>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</si>
  <si>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</si>
  <si>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</si>
  <si>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</si>
  <si>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</si>
  <si>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</si>
  <si>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</si>
  <si>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二年Ｓ</t>
    <rPh sb="0" eb="1">
      <t>ニ</t>
    </rPh>
    <rPh sb="1" eb="2">
      <t>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</si>
  <si>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</si>
  <si>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</si>
  <si>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</si>
  <si>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</si>
  <si>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</si>
  <si>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</si>
  <si>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</si>
  <si>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</si>
  <si>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</si>
  <si>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</si>
  <si>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</si>
  <si>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</si>
  <si>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</si>
  <si>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</si>
  <si>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</si>
  <si>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</si>
  <si>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</si>
  <si>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鹿児島県小学生バドミントン春季選手権大会　参加申込書</t>
    <rPh sb="21" eb="23">
      <t>サンカ</t>
    </rPh>
    <rPh sb="23" eb="25">
      <t>モウシコミ</t>
    </rPh>
    <rPh sb="25" eb="26">
      <t>ショ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</si>
  <si>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</si>
  <si>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</si>
  <si>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</si>
  <si>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</si>
  <si>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</si>
  <si>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</si>
  <si>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</si>
  <si>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</si>
  <si>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</si>
  <si>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</si>
  <si>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</si>
  <si>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</si>
  <si>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</si>
  <si>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</si>
  <si>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</si>
  <si>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</si>
  <si>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</si>
  <si>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</si>
  <si>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</si>
  <si>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</si>
  <si>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</si>
  <si>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シングルスは、六年以下Sの部を除いて個人の</t>
    <rPh sb="7" eb="11">
      <t>ロクネンイカ</t>
    </rPh>
    <rPh sb="13" eb="14">
      <t>ブ</t>
    </rPh>
    <rPh sb="15" eb="16">
      <t>ノゾ</t>
    </rPh>
    <rPh sb="18" eb="20">
      <t>コジン</t>
    </rPh>
    <phoneticPr fontId="3"/>
  </si>
  <si>
    <t>実際の学年にエントリーすること。</t>
    <rPh sb="0" eb="2">
      <t>ジッサイ</t>
    </rPh>
    <rPh sb="3" eb="5">
      <t>ガクネン</t>
    </rPh>
    <phoneticPr fontId="3"/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</si>
  <si>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</si>
  <si>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</si>
  <si>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</si>
  <si>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</si>
  <si>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　　３年生以下</t>
  </si>
  <si>
    <t>５年生</t>
    <phoneticPr fontId="3"/>
  </si>
  <si>
    <t>４年生</t>
    <phoneticPr fontId="3"/>
  </si>
  <si>
    <t>３年生</t>
  </si>
  <si>
    <t>２年生</t>
  </si>
  <si>
    <t>１年生</t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</si>
  <si>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</si>
  <si>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</si>
  <si>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</si>
  <si>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4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</si>
  <si>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</si>
  <si>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</si>
  <si>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</si>
  <si>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</si>
  <si>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※　上記の参加申込書のデータを　makimoto2003@yahoo.co.jp　に送信してください。
　　　（これをダウンロードして使用すること）</t>
    <phoneticPr fontId="4"/>
  </si>
  <si>
    <t>※　申込に関する記入方法、問い合わせ先は　０９０－１３４２－３０９５　濱田です。
　　不明な点は個人ラインで問い合わせください。</t>
    <rPh sb="2" eb="4">
      <t>モウシコミ</t>
    </rPh>
    <rPh sb="5" eb="6">
      <t>カン</t>
    </rPh>
    <rPh sb="8" eb="10">
      <t>キニュウ</t>
    </rPh>
    <rPh sb="10" eb="12">
      <t>ホウホウ</t>
    </rPh>
    <rPh sb="13" eb="14">
      <t>ト</t>
    </rPh>
    <rPh sb="15" eb="16">
      <t>ア</t>
    </rPh>
    <rPh sb="18" eb="19">
      <t>サキ</t>
    </rPh>
    <rPh sb="35" eb="37">
      <t>ハマダ</t>
    </rPh>
    <rPh sb="43" eb="45">
      <t>フメイ</t>
    </rPh>
    <rPh sb="46" eb="47">
      <t>テン</t>
    </rPh>
    <rPh sb="48" eb="50">
      <t>コジン</t>
    </rPh>
    <rPh sb="54" eb="55">
      <t>ト</t>
    </rPh>
    <rPh sb="56" eb="57">
      <t>ア</t>
    </rPh>
    <phoneticPr fontId="4"/>
  </si>
  <si>
    <t>11/20の形式で記入してください</t>
    <rPh sb="6" eb="8">
      <t>ケイシキ</t>
    </rPh>
    <rPh sb="9" eb="11">
      <t>キニュウ</t>
    </rPh>
    <phoneticPr fontId="3"/>
  </si>
  <si>
    <t>の部分を入力してください。</t>
    <rPh sb="1" eb="3">
      <t>ブブン</t>
    </rPh>
    <rPh sb="4" eb="6">
      <t>ニュウリョク</t>
    </rPh>
    <phoneticPr fontId="3"/>
  </si>
  <si>
    <t>※　送付の際は「振込金受領書」の写しを必ず同封してください。　</t>
    <rPh sb="2" eb="4">
      <t>ソウフ</t>
    </rPh>
    <rPh sb="5" eb="6">
      <t>サイ</t>
    </rPh>
    <rPh sb="8" eb="10">
      <t>フリコミ</t>
    </rPh>
    <rPh sb="10" eb="11">
      <t>キン</t>
    </rPh>
    <rPh sb="11" eb="14">
      <t>ジュリョウショ</t>
    </rPh>
    <rPh sb="16" eb="17">
      <t>ウツ</t>
    </rPh>
    <rPh sb="19" eb="20">
      <t>カナラ</t>
    </rPh>
    <rPh sb="21" eb="23">
      <t>ドウフウ</t>
    </rPh>
    <phoneticPr fontId="4"/>
  </si>
  <si>
    <t>新規登録料</t>
    <rPh sb="0" eb="2">
      <t>シンキ</t>
    </rPh>
    <rPh sb="2" eb="4">
      <t>トウロク</t>
    </rPh>
    <rPh sb="4" eb="5">
      <t>リョウ</t>
    </rPh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</si>
  <si>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</si>
  <si>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振　込　額</t>
    <rPh sb="0" eb="1">
      <t>シン</t>
    </rPh>
    <rPh sb="2" eb="3">
      <t>コ</t>
    </rPh>
    <rPh sb="4" eb="5">
      <t>ガク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</si>
  <si>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</si>
  <si>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シングルスは、六年以下Sの部を除いて選手の</t>
    <rPh sb="7" eb="11">
      <t>ロクネンイカ</t>
    </rPh>
    <rPh sb="13" eb="14">
      <t>ブ</t>
    </rPh>
    <rPh sb="15" eb="16">
      <t>ノゾ</t>
    </rPh>
    <rPh sb="18" eb="20">
      <t>センシュ</t>
    </rPh>
    <phoneticPr fontId="3"/>
  </si>
  <si>
    <t>新規の県バドミントン協会登録者がいたら記入してください。</t>
    <rPh sb="0" eb="2">
      <t>シンキ</t>
    </rPh>
    <rPh sb="3" eb="4">
      <t>ケン</t>
    </rPh>
    <rPh sb="10" eb="12">
      <t>キョウカイ</t>
    </rPh>
    <rPh sb="12" eb="14">
      <t>トウロク</t>
    </rPh>
    <rPh sb="14" eb="15">
      <t>シャ</t>
    </rPh>
    <rPh sb="19" eb="21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</si>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</sst>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"/>
    <numFmt numFmtId="177" formatCode="#,##0&quot;人&quot;"/>
    <numFmt numFmtId="178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6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Fill="1" applyBorder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vertical="center" readingOrder="1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8" fillId="4" borderId="0" xfId="0" applyFont="1" applyFill="1" applyBorder="1" applyAlignment="1">
      <alignment horizontal="left" vertical="center" readingOrder="1"/>
    </xf>
    <xf numFmtId="0" fontId="13" fillId="0" borderId="4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</xf>
    <xf numFmtId="0" fontId="0" fillId="0" borderId="0" xfId="0" applyBorder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 shrinkToFit="1"/>
    </xf>
    <xf numFmtId="0" fontId="16" fillId="4" borderId="0" xfId="0" applyFont="1" applyFill="1">
      <alignment vertical="center"/>
    </xf>
    <xf numFmtId="0" fontId="12" fillId="4" borderId="0" xfId="0" applyFont="1" applyFill="1" applyProtection="1">
      <alignment vertical="center"/>
      <protection hidden="1"/>
    </xf>
    <xf numFmtId="0" fontId="20" fillId="4" borderId="0" xfId="0" applyFont="1" applyFill="1" applyAlignment="1">
      <alignment horizontal="left" vertical="center" readingOrder="1"/>
    </xf>
    <xf numFmtId="0" fontId="35" fillId="3" borderId="12" xfId="0" applyFont="1" applyFill="1" applyBorder="1" applyAlignment="1" applyProtection="1">
      <alignment vertical="center" shrinkToFit="1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35" fillId="3" borderId="12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>
      <alignment vertical="center"/>
    </xf>
    <xf numFmtId="0" fontId="12" fillId="0" borderId="0" xfId="0" applyFont="1" applyFill="1" applyProtection="1">
      <alignment vertical="center"/>
      <protection hidden="1"/>
    </xf>
    <xf numFmtId="0" fontId="1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4" borderId="0" xfId="0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0" fillId="0" borderId="0" xfId="0" applyProtection="1">
      <alignment vertical="center"/>
      <protection hidden="1"/>
    </xf>
    <xf numFmtId="38" fontId="16" fillId="0" borderId="0" xfId="0" applyNumberFormat="1" applyFont="1" applyFill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38" fontId="16" fillId="4" borderId="0" xfId="0" applyNumberFormat="1" applyFont="1" applyFill="1" applyProtection="1">
      <alignment vertical="center"/>
      <protection hidden="1"/>
    </xf>
    <xf numFmtId="0" fontId="16" fillId="4" borderId="0" xfId="0" applyFont="1" applyFill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7" fillId="3" borderId="17" xfId="0" applyFont="1" applyFill="1" applyBorder="1" applyAlignment="1" applyProtection="1">
      <alignment horizontal="center" vertical="center"/>
      <protection hidden="1"/>
    </xf>
    <xf numFmtId="0" fontId="24" fillId="3" borderId="18" xfId="0" applyFont="1" applyFill="1" applyBorder="1" applyAlignment="1" applyProtection="1">
      <alignment horizontal="left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24" fillId="3" borderId="21" xfId="0" applyFont="1" applyFill="1" applyBorder="1" applyAlignment="1" applyProtection="1">
      <alignment horizontal="left" vertical="center"/>
      <protection hidden="1"/>
    </xf>
    <xf numFmtId="0" fontId="27" fillId="3" borderId="23" xfId="0" applyFont="1" applyFill="1" applyBorder="1" applyAlignment="1" applyProtection="1">
      <alignment horizontal="center" vertical="center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shrinkToFit="1"/>
    </xf>
    <xf numFmtId="0" fontId="22" fillId="7" borderId="1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textRotation="255"/>
    </xf>
    <xf numFmtId="0" fontId="13" fillId="0" borderId="10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2" fillId="9" borderId="1" xfId="0" applyFont="1" applyFill="1" applyBorder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29" fillId="3" borderId="1" xfId="0" applyFont="1" applyFill="1" applyBorder="1" applyAlignment="1" applyProtection="1">
      <alignment horizontal="center" vertical="center" shrinkToFit="1"/>
      <protection hidden="1"/>
    </xf>
    <xf numFmtId="0" fontId="29" fillId="3" borderId="2" xfId="0" applyFont="1" applyFill="1" applyBorder="1" applyAlignment="1" applyProtection="1">
      <alignment horizontal="center" vertical="center" shrinkToFit="1"/>
      <protection hidden="1"/>
    </xf>
    <xf numFmtId="0" fontId="29" fillId="3" borderId="3" xfId="0" applyFont="1" applyFill="1" applyBorder="1" applyAlignment="1" applyProtection="1">
      <alignment horizontal="center" vertical="center" shrinkToFit="1"/>
      <protection hidden="1"/>
    </xf>
    <xf numFmtId="0" fontId="34" fillId="0" borderId="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 applyProtection="1">
      <alignment horizontal="center" vertical="center"/>
      <protection hidden="1"/>
    </xf>
    <xf numFmtId="176" fontId="27" fillId="3" borderId="2" xfId="0" applyNumberFormat="1" applyFont="1" applyFill="1" applyBorder="1" applyAlignment="1" applyProtection="1">
      <alignment horizontal="center" vertical="center"/>
      <protection hidden="1"/>
    </xf>
    <xf numFmtId="176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4" fillId="0" borderId="7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center" vertical="center" textRotation="255"/>
    </xf>
    <xf numFmtId="0" fontId="26" fillId="0" borderId="7" xfId="0" applyFont="1" applyBorder="1" applyAlignment="1">
      <alignment horizontal="center" vertical="center" textRotation="255"/>
    </xf>
    <xf numFmtId="0" fontId="26" fillId="0" borderId="11" xfId="0" applyFont="1" applyBorder="1" applyAlignment="1">
      <alignment horizontal="center" vertical="center" textRotation="255"/>
    </xf>
    <xf numFmtId="0" fontId="26" fillId="0" borderId="8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7" borderId="6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1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31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176" fontId="29" fillId="3" borderId="1" xfId="1" applyNumberFormat="1" applyFont="1" applyFill="1" applyBorder="1" applyAlignment="1" applyProtection="1">
      <alignment horizontal="center" vertical="center"/>
      <protection hidden="1"/>
    </xf>
    <xf numFmtId="176" fontId="29" fillId="3" borderId="2" xfId="1" applyNumberFormat="1" applyFont="1" applyFill="1" applyBorder="1" applyAlignment="1" applyProtection="1">
      <alignment horizontal="center" vertical="center"/>
      <protection hidden="1"/>
    </xf>
    <xf numFmtId="176" fontId="29" fillId="3" borderId="3" xfId="1" applyNumberFormat="1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locked="0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176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FF99"/>
      <color rgb="FFFFFF66"/>
      <color rgb="FFFFCCFF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114300</xdr:rowOff>
    </xdr:from>
    <xdr:to>
      <xdr:col>8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9</xdr:row>
      <xdr:rowOff>104775</xdr:rowOff>
    </xdr:from>
    <xdr:to>
      <xdr:col>8</xdr:col>
      <xdr:colOff>371475</xdr:colOff>
      <xdr:row>9</xdr:row>
      <xdr:rowOff>314325</xdr:rowOff>
    </xdr:to>
    <xdr:sp macro="" textlink="">
      <xdr:nvSpPr>
        <xdr:cNvPr id="3" name="左矢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696075" y="3057525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N99"/>
  <sheetViews>
    <sheetView showGridLines="0" tabSelected="1" workbookViewId="0">
      <selection activeCell="D6" sqref="D6:K6"/>
    </sheetView>
  </sheetViews>
  <sheetFormatPr defaultRowHeight="23.25" customHeight="1" x14ac:dyDescent="0.15"/>
  <cols>
    <col min="1" max="1" width="3.25" style="1" customWidth="1"/>
    <col min="2" max="2" width="4" style="1" customWidth="1"/>
    <col min="3" max="4" width="9.375" style="1" customWidth="1"/>
    <col min="5" max="5" width="13.75" style="1" customWidth="1"/>
    <col min="6" max="6" width="5.625" style="1" customWidth="1"/>
    <col min="7" max="7" width="9.125" style="1" customWidth="1"/>
    <col min="8" max="8" width="7.5" style="1" customWidth="1"/>
    <col min="9" max="9" width="9.125" style="1" customWidth="1"/>
    <col min="10" max="10" width="7.5" style="1" customWidth="1"/>
    <col min="11" max="11" width="10.625" style="1" customWidth="1"/>
    <col min="12" max="12" width="0.875" customWidth="1"/>
    <col min="13" max="13" width="14" style="68" customWidth="1"/>
    <col min="20" max="40" width="9" style="1"/>
  </cols>
  <sheetData>
    <row r="1" spans="2:37" ht="22.5" customHeight="1" x14ac:dyDescent="0.15">
      <c r="B1" s="81" t="s">
        <v>42</v>
      </c>
      <c r="C1" s="81"/>
      <c r="D1" s="81"/>
      <c r="E1" s="81"/>
      <c r="F1" s="81"/>
      <c r="G1" s="81"/>
      <c r="H1" s="81"/>
      <c r="I1" s="81"/>
      <c r="J1" s="81"/>
      <c r="K1" s="81"/>
      <c r="L1" s="1"/>
      <c r="M1" s="65"/>
      <c r="N1" s="15"/>
      <c r="O1" s="15"/>
      <c r="P1" s="15"/>
      <c r="Q1" s="15"/>
      <c r="R1" s="15"/>
      <c r="S1" s="15"/>
    </row>
    <row r="2" spans="2:37" ht="15" customHeight="1" x14ac:dyDescent="0.15">
      <c r="K2" s="38"/>
      <c r="L2" s="1"/>
      <c r="M2" s="66"/>
      <c r="N2" s="15"/>
      <c r="O2" s="1"/>
      <c r="P2" s="15"/>
      <c r="Q2" s="15"/>
      <c r="R2" s="15"/>
      <c r="S2" s="15"/>
    </row>
    <row r="3" spans="2:37" ht="22.5" customHeight="1" x14ac:dyDescent="0.15">
      <c r="F3" s="82" t="s">
        <v>95</v>
      </c>
      <c r="G3" s="83"/>
      <c r="H3"/>
      <c r="I3"/>
      <c r="L3" s="15"/>
      <c r="M3" s="66"/>
      <c r="N3" s="15"/>
      <c r="O3" s="15"/>
      <c r="P3" s="15"/>
      <c r="Q3" s="15"/>
      <c r="R3" s="15"/>
      <c r="S3" s="15"/>
    </row>
    <row r="4" spans="2:37" ht="11.25" customHeight="1" x14ac:dyDescent="0.15">
      <c r="B4" s="86"/>
      <c r="C4" s="86"/>
      <c r="D4" s="86"/>
      <c r="E4" s="86"/>
      <c r="F4" s="86"/>
      <c r="G4" s="86"/>
      <c r="H4" s="86"/>
      <c r="I4" s="86"/>
      <c r="J4" s="86"/>
      <c r="K4" s="86"/>
      <c r="L4" s="1"/>
      <c r="M4" s="66"/>
      <c r="N4" s="15"/>
      <c r="O4" s="1"/>
      <c r="P4" s="15"/>
      <c r="Q4" s="15"/>
      <c r="R4" s="15"/>
      <c r="S4" s="15"/>
      <c r="Z4" s="62" t="s">
        <v>34</v>
      </c>
      <c r="AA4" s="62" t="s">
        <v>35</v>
      </c>
      <c r="AB4" s="62" t="s">
        <v>19</v>
      </c>
      <c r="AC4" s="62" t="s">
        <v>36</v>
      </c>
      <c r="AD4" s="62" t="s">
        <v>20</v>
      </c>
      <c r="AE4" s="62" t="s">
        <v>37</v>
      </c>
      <c r="AF4" s="62" t="s">
        <v>54</v>
      </c>
      <c r="AG4" s="62" t="s">
        <v>43</v>
      </c>
      <c r="AH4" s="62" t="s">
        <v>23</v>
      </c>
      <c r="AI4" s="62" t="s">
        <v>30</v>
      </c>
      <c r="AJ4" s="62" t="s">
        <v>38</v>
      </c>
      <c r="AK4" s="62" t="s">
        <v>39</v>
      </c>
    </row>
    <row r="5" spans="2:37" ht="11.25" customHeight="1" x14ac:dyDescent="0.15">
      <c r="J5"/>
      <c r="K5"/>
      <c r="L5" s="1"/>
      <c r="M5" s="66"/>
      <c r="N5" s="1"/>
      <c r="O5" s="1"/>
      <c r="P5" s="1"/>
      <c r="Q5" s="15"/>
      <c r="R5" s="15"/>
      <c r="S5" s="15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3"/>
      <c r="AK5" s="64"/>
    </row>
    <row r="6" spans="2:37" ht="22.5" customHeight="1" x14ac:dyDescent="0.15">
      <c r="B6" s="84" t="s">
        <v>0</v>
      </c>
      <c r="C6" s="85"/>
      <c r="D6" s="97"/>
      <c r="E6" s="98"/>
      <c r="F6" s="98"/>
      <c r="G6" s="98"/>
      <c r="H6" s="98"/>
      <c r="I6" s="98"/>
      <c r="J6" s="98"/>
      <c r="K6" s="99"/>
      <c r="L6" s="1"/>
      <c r="M6" s="67"/>
      <c r="N6" s="15"/>
      <c r="O6" s="1"/>
      <c r="P6" s="15"/>
      <c r="Q6" s="15"/>
      <c r="R6" s="15"/>
      <c r="S6" s="15"/>
      <c r="Z6" s="62" t="s">
        <v>19</v>
      </c>
      <c r="AA6" s="62" t="s">
        <v>54</v>
      </c>
      <c r="AB6" s="62">
        <v>601</v>
      </c>
      <c r="AC6" s="62">
        <v>501</v>
      </c>
      <c r="AD6" s="62">
        <v>401</v>
      </c>
      <c r="AE6" s="62">
        <v>301</v>
      </c>
      <c r="AF6" s="62">
        <v>601</v>
      </c>
      <c r="AG6" s="62">
        <v>501</v>
      </c>
      <c r="AH6" s="62">
        <v>401</v>
      </c>
      <c r="AI6" s="62">
        <v>301</v>
      </c>
      <c r="AJ6" s="62">
        <v>201</v>
      </c>
      <c r="AK6" s="62">
        <v>101</v>
      </c>
    </row>
    <row r="7" spans="2:37" ht="22.5" customHeight="1" x14ac:dyDescent="0.15">
      <c r="B7" s="87" t="s">
        <v>2</v>
      </c>
      <c r="C7" s="89" t="s">
        <v>3</v>
      </c>
      <c r="D7" s="90"/>
      <c r="E7" s="91" t="s">
        <v>53</v>
      </c>
      <c r="F7" s="93" t="s">
        <v>6</v>
      </c>
      <c r="G7" s="95" t="s">
        <v>57</v>
      </c>
      <c r="H7" s="96"/>
      <c r="I7" s="95" t="s">
        <v>59</v>
      </c>
      <c r="J7" s="96"/>
      <c r="K7" s="100" t="s">
        <v>8</v>
      </c>
      <c r="L7" s="1"/>
      <c r="M7" s="80" t="str">
        <f>IF($H$81=0,"","ダブルス"&amp;CHAR(10)&amp;"ペアは同じ番号を入力")</f>
        <v/>
      </c>
      <c r="N7" s="15"/>
      <c r="O7" s="1"/>
      <c r="P7" s="15"/>
      <c r="Q7" s="15"/>
      <c r="R7" s="15"/>
      <c r="S7" s="15"/>
      <c r="Z7" s="62" t="s">
        <v>36</v>
      </c>
      <c r="AA7" s="62" t="s">
        <v>43</v>
      </c>
      <c r="AB7" s="62">
        <v>602</v>
      </c>
      <c r="AC7" s="62">
        <v>502</v>
      </c>
      <c r="AD7" s="62">
        <v>402</v>
      </c>
      <c r="AE7" s="62">
        <v>302</v>
      </c>
      <c r="AF7" s="62">
        <v>602</v>
      </c>
      <c r="AG7" s="62">
        <v>502</v>
      </c>
      <c r="AH7" s="62">
        <v>402</v>
      </c>
      <c r="AI7" s="62">
        <v>302</v>
      </c>
      <c r="AJ7" s="62">
        <v>202</v>
      </c>
      <c r="AK7" s="62">
        <v>102</v>
      </c>
    </row>
    <row r="8" spans="2:37" ht="22.5" customHeight="1" x14ac:dyDescent="0.15">
      <c r="B8" s="88"/>
      <c r="C8" s="34" t="s">
        <v>4</v>
      </c>
      <c r="D8" s="34" t="s">
        <v>5</v>
      </c>
      <c r="E8" s="92"/>
      <c r="F8" s="94"/>
      <c r="G8" s="21" t="s">
        <v>7</v>
      </c>
      <c r="H8" s="22" t="s">
        <v>58</v>
      </c>
      <c r="I8" s="21" t="s">
        <v>7</v>
      </c>
      <c r="J8" s="22" t="s">
        <v>58</v>
      </c>
      <c r="K8" s="101"/>
      <c r="L8" s="1"/>
      <c r="M8" s="80"/>
      <c r="N8" s="30" t="s">
        <v>61</v>
      </c>
      <c r="O8" s="1"/>
      <c r="P8" s="15"/>
      <c r="Q8" s="15"/>
      <c r="R8" s="15"/>
      <c r="S8" s="15"/>
      <c r="Z8" s="62" t="s">
        <v>20</v>
      </c>
      <c r="AA8" s="62" t="s">
        <v>23</v>
      </c>
      <c r="AB8" s="62">
        <v>603</v>
      </c>
      <c r="AC8" s="62">
        <v>503</v>
      </c>
      <c r="AD8" s="62">
        <v>403</v>
      </c>
      <c r="AE8" s="62">
        <v>303</v>
      </c>
      <c r="AF8" s="62">
        <v>603</v>
      </c>
      <c r="AG8" s="62">
        <v>503</v>
      </c>
      <c r="AH8" s="62">
        <v>403</v>
      </c>
      <c r="AI8" s="62">
        <v>303</v>
      </c>
      <c r="AJ8" s="62">
        <v>203</v>
      </c>
      <c r="AK8" s="62">
        <v>103</v>
      </c>
    </row>
    <row r="9" spans="2:37" ht="21" customHeight="1" x14ac:dyDescent="0.15">
      <c r="B9" s="9">
        <v>1</v>
      </c>
      <c r="C9" s="25"/>
      <c r="D9" s="25"/>
      <c r="E9" s="36"/>
      <c r="F9" s="29"/>
      <c r="G9" s="58"/>
      <c r="H9" s="18"/>
      <c r="I9" s="60"/>
      <c r="J9" s="18"/>
      <c r="K9" s="6"/>
      <c r="L9" s="1"/>
      <c r="M9" s="80"/>
      <c r="N9" s="15"/>
      <c r="O9" s="1"/>
      <c r="P9" s="1"/>
      <c r="Q9" s="1"/>
      <c r="R9" s="1"/>
      <c r="S9" s="1"/>
      <c r="Z9" s="62" t="s">
        <v>37</v>
      </c>
      <c r="AA9" s="62" t="s">
        <v>30</v>
      </c>
      <c r="AB9" s="62">
        <v>604</v>
      </c>
      <c r="AC9" s="62">
        <v>504</v>
      </c>
      <c r="AD9" s="62">
        <v>404</v>
      </c>
      <c r="AE9" s="62">
        <v>304</v>
      </c>
      <c r="AF9" s="62">
        <v>604</v>
      </c>
      <c r="AG9" s="62">
        <v>504</v>
      </c>
      <c r="AH9" s="62">
        <v>404</v>
      </c>
      <c r="AI9" s="62">
        <v>304</v>
      </c>
      <c r="AJ9" s="62">
        <v>204</v>
      </c>
      <c r="AK9" s="62">
        <v>104</v>
      </c>
    </row>
    <row r="10" spans="2:37" ht="21" customHeight="1" x14ac:dyDescent="0.15">
      <c r="B10" s="8">
        <v>2</v>
      </c>
      <c r="C10" s="25"/>
      <c r="D10" s="25"/>
      <c r="E10" s="36"/>
      <c r="F10" s="29"/>
      <c r="G10" s="58"/>
      <c r="H10" s="18"/>
      <c r="I10" s="60"/>
      <c r="J10" s="18"/>
      <c r="K10" s="6"/>
      <c r="L10" s="1"/>
      <c r="M10" s="80"/>
      <c r="N10" s="31" t="s">
        <v>62</v>
      </c>
      <c r="O10" s="17" t="s">
        <v>63</v>
      </c>
      <c r="P10" s="15"/>
      <c r="Q10" s="15"/>
      <c r="R10" s="15"/>
      <c r="S10" s="15"/>
      <c r="Z10" s="63"/>
      <c r="AA10" s="63" t="s">
        <v>40</v>
      </c>
      <c r="AB10" s="62">
        <v>605</v>
      </c>
      <c r="AC10" s="62">
        <v>505</v>
      </c>
      <c r="AD10" s="62">
        <v>405</v>
      </c>
      <c r="AE10" s="62">
        <v>305</v>
      </c>
      <c r="AF10" s="62">
        <v>605</v>
      </c>
      <c r="AG10" s="62">
        <v>505</v>
      </c>
      <c r="AH10" s="62">
        <v>405</v>
      </c>
      <c r="AI10" s="62">
        <v>305</v>
      </c>
      <c r="AJ10" s="62">
        <v>205</v>
      </c>
      <c r="AK10" s="62">
        <v>105</v>
      </c>
    </row>
    <row r="11" spans="2:37" ht="21" customHeight="1" x14ac:dyDescent="0.15">
      <c r="B11" s="8">
        <v>3</v>
      </c>
      <c r="C11" s="25"/>
      <c r="D11" s="25"/>
      <c r="E11" s="36"/>
      <c r="F11" s="29"/>
      <c r="G11" s="58"/>
      <c r="H11" s="18"/>
      <c r="I11" s="60"/>
      <c r="J11" s="18"/>
      <c r="K11" s="6"/>
      <c r="L11" s="1"/>
      <c r="M11" s="80" t="str">
        <f>IF($J$81=0,"","シングルス"&amp;CHAR(10)&amp;"番号の重複")</f>
        <v/>
      </c>
      <c r="N11" s="32" t="s">
        <v>62</v>
      </c>
      <c r="O11" s="24"/>
      <c r="P11" s="31" t="s">
        <v>55</v>
      </c>
      <c r="Q11" s="26"/>
      <c r="R11" s="15"/>
      <c r="S11" s="15"/>
      <c r="Z11" s="63"/>
      <c r="AA11" s="63" t="s">
        <v>41</v>
      </c>
      <c r="AB11" s="62">
        <v>606</v>
      </c>
      <c r="AC11" s="62">
        <v>506</v>
      </c>
      <c r="AD11" s="62">
        <v>406</v>
      </c>
      <c r="AE11" s="62">
        <v>306</v>
      </c>
      <c r="AF11" s="62">
        <v>606</v>
      </c>
      <c r="AG11" s="62">
        <v>506</v>
      </c>
      <c r="AH11" s="62">
        <v>406</v>
      </c>
      <c r="AI11" s="62">
        <v>306</v>
      </c>
      <c r="AJ11" s="62">
        <v>206</v>
      </c>
      <c r="AK11" s="62">
        <v>106</v>
      </c>
    </row>
    <row r="12" spans="2:37" ht="21" customHeight="1" x14ac:dyDescent="0.15">
      <c r="B12" s="7">
        <v>4</v>
      </c>
      <c r="C12" s="25"/>
      <c r="D12" s="25"/>
      <c r="E12" s="36"/>
      <c r="F12" s="29"/>
      <c r="G12" s="58"/>
      <c r="H12" s="18"/>
      <c r="I12" s="60"/>
      <c r="J12" s="18"/>
      <c r="K12" s="6"/>
      <c r="L12" s="1"/>
      <c r="M12" s="80"/>
      <c r="N12" s="32"/>
      <c r="O12" s="57" t="s">
        <v>56</v>
      </c>
      <c r="P12" s="26"/>
      <c r="Q12" s="26"/>
      <c r="R12" s="26"/>
      <c r="S12" s="15"/>
      <c r="Z12" s="63"/>
      <c r="AA12" s="63"/>
      <c r="AB12" s="62">
        <v>607</v>
      </c>
      <c r="AC12" s="62">
        <v>507</v>
      </c>
      <c r="AD12" s="62">
        <v>407</v>
      </c>
      <c r="AE12" s="62">
        <v>307</v>
      </c>
      <c r="AF12" s="62">
        <v>607</v>
      </c>
      <c r="AG12" s="62">
        <v>507</v>
      </c>
      <c r="AH12" s="62">
        <v>407</v>
      </c>
      <c r="AI12" s="62">
        <v>307</v>
      </c>
      <c r="AJ12" s="62">
        <v>207</v>
      </c>
      <c r="AK12" s="62">
        <v>107</v>
      </c>
    </row>
    <row r="13" spans="2:37" ht="21" customHeight="1" x14ac:dyDescent="0.15">
      <c r="B13" s="8">
        <v>5</v>
      </c>
      <c r="C13" s="25"/>
      <c r="D13" s="25"/>
      <c r="E13" s="36"/>
      <c r="F13" s="29"/>
      <c r="G13" s="58"/>
      <c r="H13" s="18"/>
      <c r="I13" s="60"/>
      <c r="J13" s="18"/>
      <c r="K13" s="6"/>
      <c r="L13" s="1"/>
      <c r="M13" s="80"/>
      <c r="N13" s="32" t="s">
        <v>62</v>
      </c>
      <c r="O13" s="16" t="s">
        <v>25</v>
      </c>
      <c r="P13" s="15"/>
      <c r="Q13" s="15"/>
      <c r="R13" s="15"/>
      <c r="S13" s="15"/>
      <c r="Z13" s="63"/>
      <c r="AA13" s="63"/>
      <c r="AB13" s="62">
        <v>608</v>
      </c>
      <c r="AC13" s="62">
        <v>508</v>
      </c>
      <c r="AD13" s="62">
        <v>408</v>
      </c>
      <c r="AE13" s="62">
        <v>308</v>
      </c>
      <c r="AF13" s="62">
        <v>608</v>
      </c>
      <c r="AG13" s="62">
        <v>508</v>
      </c>
      <c r="AH13" s="62">
        <v>408</v>
      </c>
      <c r="AI13" s="62">
        <v>308</v>
      </c>
      <c r="AJ13" s="62">
        <v>208</v>
      </c>
      <c r="AK13" s="62">
        <v>108</v>
      </c>
    </row>
    <row r="14" spans="2:37" ht="21" customHeight="1" x14ac:dyDescent="0.15">
      <c r="B14" s="8">
        <v>6</v>
      </c>
      <c r="C14" s="25"/>
      <c r="D14" s="25"/>
      <c r="E14" s="36"/>
      <c r="F14" s="29"/>
      <c r="G14" s="58"/>
      <c r="H14" s="18"/>
      <c r="I14" s="60"/>
      <c r="J14" s="18"/>
      <c r="K14" s="6"/>
      <c r="L14" s="1"/>
      <c r="M14" s="80"/>
      <c r="N14" s="32" t="s">
        <v>62</v>
      </c>
      <c r="O14" s="16" t="s">
        <v>33</v>
      </c>
      <c r="P14" s="15"/>
      <c r="Q14" s="15"/>
      <c r="R14" s="15"/>
      <c r="S14" s="15"/>
      <c r="Z14" s="63"/>
      <c r="AA14" s="63"/>
      <c r="AB14" s="62">
        <v>609</v>
      </c>
      <c r="AC14" s="62">
        <v>509</v>
      </c>
      <c r="AD14" s="62">
        <v>409</v>
      </c>
      <c r="AE14" s="62">
        <v>309</v>
      </c>
      <c r="AF14" s="62">
        <v>609</v>
      </c>
      <c r="AG14" s="62">
        <v>509</v>
      </c>
      <c r="AH14" s="62">
        <v>409</v>
      </c>
      <c r="AI14" s="62">
        <v>309</v>
      </c>
      <c r="AJ14" s="62">
        <v>209</v>
      </c>
      <c r="AK14" s="62">
        <v>109</v>
      </c>
    </row>
    <row r="15" spans="2:37" ht="21" customHeight="1" x14ac:dyDescent="0.15">
      <c r="B15" s="7">
        <v>7</v>
      </c>
      <c r="C15" s="25"/>
      <c r="D15" s="25"/>
      <c r="E15" s="36"/>
      <c r="F15" s="29"/>
      <c r="G15" s="58"/>
      <c r="H15" s="18"/>
      <c r="I15" s="60"/>
      <c r="J15" s="18"/>
      <c r="K15" s="6"/>
      <c r="L15" s="1"/>
      <c r="M15" s="67"/>
      <c r="N15" s="32" t="s">
        <v>62</v>
      </c>
      <c r="O15" s="16" t="s">
        <v>60</v>
      </c>
      <c r="P15" s="15"/>
      <c r="Q15" s="15"/>
      <c r="R15" s="15"/>
      <c r="S15" s="15"/>
      <c r="Z15" s="63"/>
      <c r="AA15" s="63"/>
      <c r="AB15" s="62">
        <v>610</v>
      </c>
      <c r="AC15" s="62">
        <v>510</v>
      </c>
      <c r="AD15" s="62">
        <v>410</v>
      </c>
      <c r="AE15" s="62">
        <v>310</v>
      </c>
      <c r="AF15" s="62">
        <v>610</v>
      </c>
      <c r="AG15" s="62">
        <v>510</v>
      </c>
      <c r="AH15" s="62">
        <v>410</v>
      </c>
      <c r="AI15" s="62">
        <v>310</v>
      </c>
      <c r="AJ15" s="62">
        <v>210</v>
      </c>
      <c r="AK15" s="62">
        <v>110</v>
      </c>
    </row>
    <row r="16" spans="2:37" ht="21" customHeight="1" x14ac:dyDescent="0.15">
      <c r="B16" s="7">
        <v>8</v>
      </c>
      <c r="C16" s="25"/>
      <c r="D16" s="25"/>
      <c r="E16" s="36"/>
      <c r="F16" s="29"/>
      <c r="G16" s="58"/>
      <c r="H16" s="18"/>
      <c r="I16" s="60"/>
      <c r="J16" s="18"/>
      <c r="K16" s="6"/>
      <c r="L16" s="1"/>
      <c r="M16" s="67"/>
      <c r="N16" s="32" t="s">
        <v>62</v>
      </c>
      <c r="O16" s="33" t="s">
        <v>93</v>
      </c>
      <c r="P16" s="26"/>
      <c r="Q16" s="26"/>
      <c r="R16" s="15"/>
      <c r="S16" s="15"/>
    </row>
    <row r="17" spans="2:19" ht="21" customHeight="1" x14ac:dyDescent="0.15">
      <c r="B17" s="8">
        <v>9</v>
      </c>
      <c r="C17" s="25"/>
      <c r="D17" s="25"/>
      <c r="E17" s="36"/>
      <c r="F17" s="29"/>
      <c r="G17" s="58"/>
      <c r="H17" s="18"/>
      <c r="I17" s="60"/>
      <c r="J17" s="18"/>
      <c r="K17" s="6"/>
      <c r="L17" s="1"/>
      <c r="M17" s="67"/>
      <c r="N17" s="26"/>
      <c r="O17" s="16" t="s">
        <v>65</v>
      </c>
      <c r="P17" s="26"/>
      <c r="Q17" s="26"/>
      <c r="R17" s="15"/>
      <c r="S17" s="15"/>
    </row>
    <row r="18" spans="2:19" ht="21" customHeight="1" x14ac:dyDescent="0.15">
      <c r="B18" s="8">
        <v>10</v>
      </c>
      <c r="C18" s="25"/>
      <c r="D18" s="25"/>
      <c r="E18" s="36"/>
      <c r="F18" s="29"/>
      <c r="G18" s="58"/>
      <c r="H18" s="18"/>
      <c r="I18" s="60"/>
      <c r="J18" s="18"/>
      <c r="K18" s="6"/>
      <c r="L18" s="1"/>
      <c r="M18" s="67"/>
      <c r="N18" s="26"/>
      <c r="O18" s="1"/>
      <c r="P18" s="1"/>
      <c r="Q18" s="1"/>
      <c r="R18" s="1"/>
      <c r="S18" s="1"/>
    </row>
    <row r="19" spans="2:19" ht="21" customHeight="1" x14ac:dyDescent="0.15">
      <c r="B19" s="7">
        <v>11</v>
      </c>
      <c r="C19" s="25"/>
      <c r="D19" s="25"/>
      <c r="E19" s="36"/>
      <c r="F19" s="29"/>
      <c r="G19" s="58"/>
      <c r="H19" s="18"/>
      <c r="I19" s="60"/>
      <c r="J19" s="18"/>
      <c r="K19" s="6"/>
      <c r="L19" s="1"/>
      <c r="M19" s="65"/>
      <c r="N19" s="26"/>
      <c r="O19" s="23"/>
      <c r="P19" s="1"/>
      <c r="Q19" s="1"/>
      <c r="R19" s="1"/>
      <c r="S19" s="1"/>
    </row>
    <row r="20" spans="2:19" ht="21" customHeight="1" x14ac:dyDescent="0.15">
      <c r="B20" s="8">
        <v>12</v>
      </c>
      <c r="C20" s="25"/>
      <c r="D20" s="25"/>
      <c r="E20" s="36"/>
      <c r="F20" s="29"/>
      <c r="G20" s="58"/>
      <c r="H20" s="18"/>
      <c r="I20" s="60"/>
      <c r="J20" s="18"/>
      <c r="K20" s="6"/>
      <c r="L20" s="1"/>
      <c r="M20" s="65"/>
      <c r="N20" s="26"/>
      <c r="O20" s="1"/>
      <c r="P20" s="26"/>
      <c r="Q20" s="26"/>
      <c r="R20" s="26"/>
      <c r="S20" s="15"/>
    </row>
    <row r="21" spans="2:19" ht="21" customHeight="1" x14ac:dyDescent="0.15">
      <c r="B21" s="8">
        <v>13</v>
      </c>
      <c r="C21" s="25"/>
      <c r="D21" s="25"/>
      <c r="E21" s="36"/>
      <c r="F21" s="29"/>
      <c r="G21" s="58"/>
      <c r="H21" s="18"/>
      <c r="I21" s="60"/>
      <c r="J21" s="18"/>
      <c r="K21" s="6"/>
      <c r="L21" s="1"/>
      <c r="M21" s="65"/>
      <c r="N21" s="27"/>
      <c r="O21" s="1"/>
      <c r="P21" s="27"/>
      <c r="Q21" s="27"/>
      <c r="R21" s="15"/>
      <c r="S21" s="15"/>
    </row>
    <row r="22" spans="2:19" ht="21" customHeight="1" x14ac:dyDescent="0.15">
      <c r="B22" s="7">
        <v>14</v>
      </c>
      <c r="C22" s="25"/>
      <c r="D22" s="25"/>
      <c r="E22" s="36"/>
      <c r="F22" s="29"/>
      <c r="G22" s="58"/>
      <c r="H22" s="18"/>
      <c r="I22" s="60"/>
      <c r="J22" s="18"/>
      <c r="K22" s="6"/>
      <c r="L22" s="1"/>
      <c r="M22" s="65"/>
      <c r="N22" s="27"/>
      <c r="O22" s="16"/>
      <c r="P22" s="27"/>
      <c r="Q22" s="27"/>
      <c r="R22" s="15"/>
      <c r="S22" s="15"/>
    </row>
    <row r="23" spans="2:19" ht="21" customHeight="1" x14ac:dyDescent="0.15">
      <c r="B23" s="7">
        <v>15</v>
      </c>
      <c r="C23" s="25"/>
      <c r="D23" s="25"/>
      <c r="E23" s="36"/>
      <c r="F23" s="29"/>
      <c r="G23" s="58"/>
      <c r="H23" s="18"/>
      <c r="I23" s="60"/>
      <c r="J23" s="18"/>
      <c r="K23" s="6"/>
      <c r="L23" s="1"/>
      <c r="M23" s="65"/>
      <c r="N23" s="15"/>
      <c r="O23" s="1"/>
      <c r="P23" s="15"/>
      <c r="Q23" s="15"/>
      <c r="R23" s="15"/>
      <c r="S23" s="15"/>
    </row>
    <row r="24" spans="2:19" ht="21" customHeight="1" x14ac:dyDescent="0.15">
      <c r="B24" s="8">
        <v>16</v>
      </c>
      <c r="C24" s="25"/>
      <c r="D24" s="25"/>
      <c r="E24" s="36"/>
      <c r="F24" s="29"/>
      <c r="G24" s="58"/>
      <c r="H24" s="18"/>
      <c r="I24" s="60"/>
      <c r="J24" s="18"/>
      <c r="K24" s="6"/>
      <c r="L24" s="1"/>
      <c r="M24" s="65"/>
      <c r="N24" s="15"/>
      <c r="O24" s="15"/>
      <c r="P24" s="15"/>
      <c r="Q24" s="15"/>
      <c r="R24" s="15"/>
      <c r="S24" s="15"/>
    </row>
    <row r="25" spans="2:19" ht="21" customHeight="1" x14ac:dyDescent="0.15">
      <c r="B25" s="8">
        <v>17</v>
      </c>
      <c r="C25" s="25"/>
      <c r="D25" s="25"/>
      <c r="E25" s="36"/>
      <c r="F25" s="29"/>
      <c r="G25" s="58"/>
      <c r="H25" s="18"/>
      <c r="I25" s="60"/>
      <c r="J25" s="18"/>
      <c r="K25" s="6"/>
      <c r="L25" s="1"/>
      <c r="M25" s="65"/>
      <c r="N25" s="15"/>
      <c r="O25" s="1"/>
      <c r="P25" s="15"/>
      <c r="Q25" s="15"/>
      <c r="R25" s="15"/>
      <c r="S25" s="15"/>
    </row>
    <row r="26" spans="2:19" ht="21" customHeight="1" x14ac:dyDescent="0.15">
      <c r="B26" s="7">
        <v>18</v>
      </c>
      <c r="C26" s="25"/>
      <c r="D26" s="25"/>
      <c r="E26" s="36"/>
      <c r="F26" s="29"/>
      <c r="G26" s="58"/>
      <c r="H26" s="18"/>
      <c r="I26" s="60"/>
      <c r="J26" s="18"/>
      <c r="K26" s="6"/>
      <c r="L26" s="1"/>
      <c r="M26" s="65"/>
      <c r="N26" s="15"/>
      <c r="O26" s="16"/>
      <c r="P26" s="15"/>
      <c r="Q26" s="15"/>
      <c r="R26" s="15"/>
      <c r="S26" s="15"/>
    </row>
    <row r="27" spans="2:19" ht="21" customHeight="1" x14ac:dyDescent="0.15">
      <c r="B27" s="8">
        <v>19</v>
      </c>
      <c r="C27" s="25"/>
      <c r="D27" s="25"/>
      <c r="E27" s="36"/>
      <c r="F27" s="29"/>
      <c r="G27" s="58"/>
      <c r="H27" s="18"/>
      <c r="I27" s="60"/>
      <c r="J27" s="18"/>
      <c r="K27" s="6"/>
      <c r="L27" s="1"/>
      <c r="M27" s="65"/>
      <c r="N27" s="15"/>
      <c r="O27" s="16"/>
      <c r="P27" s="15"/>
      <c r="Q27" s="15"/>
      <c r="R27" s="15"/>
      <c r="S27" s="15"/>
    </row>
    <row r="28" spans="2:19" ht="21" customHeight="1" x14ac:dyDescent="0.15">
      <c r="B28" s="8">
        <v>20</v>
      </c>
      <c r="C28" s="25"/>
      <c r="D28" s="25"/>
      <c r="E28" s="36"/>
      <c r="F28" s="29"/>
      <c r="G28" s="58"/>
      <c r="H28" s="18"/>
      <c r="I28" s="60"/>
      <c r="J28" s="18"/>
      <c r="K28" s="6"/>
      <c r="L28" s="1"/>
      <c r="M28" s="65"/>
      <c r="N28" s="15"/>
      <c r="O28" s="15"/>
      <c r="P28" s="15"/>
      <c r="Q28" s="15"/>
      <c r="R28" s="15"/>
      <c r="S28" s="15"/>
    </row>
    <row r="29" spans="2:19" ht="21" customHeight="1" x14ac:dyDescent="0.15">
      <c r="B29" s="8">
        <v>21</v>
      </c>
      <c r="C29" s="25"/>
      <c r="D29" s="25"/>
      <c r="E29" s="36"/>
      <c r="F29" s="29"/>
      <c r="G29" s="58"/>
      <c r="H29" s="18"/>
      <c r="I29" s="60"/>
      <c r="J29" s="18"/>
      <c r="K29" s="6"/>
      <c r="L29" s="1"/>
      <c r="M29" s="65"/>
      <c r="N29" s="15"/>
      <c r="O29" s="15"/>
      <c r="P29" s="15"/>
      <c r="Q29" s="15"/>
      <c r="R29" s="15"/>
      <c r="S29" s="15"/>
    </row>
    <row r="30" spans="2:19" ht="21" customHeight="1" x14ac:dyDescent="0.15">
      <c r="B30" s="8">
        <v>22</v>
      </c>
      <c r="C30" s="25"/>
      <c r="D30" s="25"/>
      <c r="E30" s="36"/>
      <c r="F30" s="29"/>
      <c r="G30" s="58"/>
      <c r="H30" s="18"/>
      <c r="I30" s="60"/>
      <c r="J30" s="18"/>
      <c r="K30" s="6"/>
      <c r="L30" s="1"/>
      <c r="M30" s="65"/>
      <c r="N30" s="15"/>
      <c r="O30" s="15"/>
      <c r="P30" s="15"/>
      <c r="Q30" s="15"/>
      <c r="R30" s="15"/>
      <c r="S30" s="15"/>
    </row>
    <row r="31" spans="2:19" ht="21" customHeight="1" x14ac:dyDescent="0.15">
      <c r="B31" s="8">
        <v>23</v>
      </c>
      <c r="C31" s="25"/>
      <c r="D31" s="25"/>
      <c r="E31" s="36"/>
      <c r="F31" s="29"/>
      <c r="G31" s="58"/>
      <c r="H31" s="18"/>
      <c r="I31" s="60"/>
      <c r="J31" s="18"/>
      <c r="K31" s="6"/>
      <c r="L31" s="1"/>
      <c r="M31" s="65"/>
      <c r="N31" s="15"/>
      <c r="O31" s="15"/>
      <c r="P31" s="15"/>
      <c r="Q31" s="15"/>
      <c r="R31" s="15"/>
      <c r="S31" s="15"/>
    </row>
    <row r="32" spans="2:19" ht="21" customHeight="1" x14ac:dyDescent="0.15">
      <c r="B32" s="8">
        <v>24</v>
      </c>
      <c r="C32" s="25"/>
      <c r="D32" s="25"/>
      <c r="E32" s="36"/>
      <c r="F32" s="29"/>
      <c r="G32" s="58"/>
      <c r="H32" s="18"/>
      <c r="I32" s="60"/>
      <c r="J32" s="18"/>
      <c r="K32" s="6"/>
      <c r="L32" s="1"/>
      <c r="M32" s="65"/>
      <c r="N32" s="15"/>
      <c r="O32" s="15"/>
      <c r="P32" s="15"/>
      <c r="Q32" s="15"/>
      <c r="R32" s="15"/>
      <c r="S32" s="15"/>
    </row>
    <row r="33" spans="2:40" ht="21" customHeight="1" x14ac:dyDescent="0.15">
      <c r="B33" s="8">
        <v>25</v>
      </c>
      <c r="C33" s="25"/>
      <c r="D33" s="25"/>
      <c r="E33" s="36"/>
      <c r="F33" s="29"/>
      <c r="G33" s="58"/>
      <c r="H33" s="18"/>
      <c r="I33" s="60"/>
      <c r="J33" s="18"/>
      <c r="K33" s="6"/>
      <c r="L33" s="1"/>
      <c r="M33" s="65"/>
      <c r="N33" s="15"/>
      <c r="O33" s="15"/>
      <c r="P33" s="15"/>
      <c r="Q33" s="15"/>
      <c r="R33" s="15"/>
      <c r="S33" s="15"/>
    </row>
    <row r="34" spans="2:40" ht="21" customHeight="1" x14ac:dyDescent="0.15">
      <c r="B34" s="8">
        <v>26</v>
      </c>
      <c r="C34" s="25"/>
      <c r="D34" s="25"/>
      <c r="E34" s="36"/>
      <c r="F34" s="29"/>
      <c r="G34" s="58"/>
      <c r="H34" s="18"/>
      <c r="I34" s="60"/>
      <c r="J34" s="18"/>
      <c r="K34" s="6"/>
      <c r="L34" s="1"/>
      <c r="M34" s="65"/>
      <c r="N34" s="15"/>
      <c r="O34" s="15"/>
      <c r="P34" s="15"/>
      <c r="Q34" s="15"/>
      <c r="R34" s="15"/>
      <c r="S34" s="15"/>
    </row>
    <row r="35" spans="2:40" ht="21" customHeight="1" x14ac:dyDescent="0.15">
      <c r="B35" s="8">
        <v>27</v>
      </c>
      <c r="C35" s="25"/>
      <c r="D35" s="25"/>
      <c r="E35" s="36"/>
      <c r="F35" s="29"/>
      <c r="G35" s="58"/>
      <c r="H35" s="18"/>
      <c r="I35" s="60"/>
      <c r="J35" s="18"/>
      <c r="K35" s="6"/>
      <c r="L35" s="1"/>
      <c r="M35" s="65"/>
      <c r="N35" s="15"/>
      <c r="O35" s="15"/>
      <c r="P35" s="15"/>
      <c r="Q35" s="15"/>
      <c r="R35" s="15"/>
      <c r="S35" s="15"/>
    </row>
    <row r="36" spans="2:40" ht="21" customHeight="1" x14ac:dyDescent="0.15">
      <c r="B36" s="8">
        <v>28</v>
      </c>
      <c r="C36" s="25"/>
      <c r="D36" s="25"/>
      <c r="E36" s="36"/>
      <c r="F36" s="29"/>
      <c r="G36" s="58"/>
      <c r="H36" s="18"/>
      <c r="I36" s="60"/>
      <c r="J36" s="18"/>
      <c r="K36" s="6"/>
      <c r="L36" s="1"/>
      <c r="M36" s="65"/>
      <c r="N36" s="15"/>
      <c r="O36" s="15"/>
      <c r="P36" s="15"/>
      <c r="Q36" s="15"/>
      <c r="R36" s="15"/>
      <c r="S36" s="15"/>
    </row>
    <row r="37" spans="2:40" ht="21" customHeight="1" x14ac:dyDescent="0.15">
      <c r="B37" s="8">
        <v>29</v>
      </c>
      <c r="C37" s="25"/>
      <c r="D37" s="25"/>
      <c r="E37" s="36"/>
      <c r="F37" s="29"/>
      <c r="G37" s="58"/>
      <c r="H37" s="18"/>
      <c r="I37" s="60"/>
      <c r="J37" s="18"/>
      <c r="K37" s="6"/>
      <c r="L37" s="1"/>
      <c r="M37" s="65"/>
      <c r="N37" s="15"/>
      <c r="O37" s="15"/>
      <c r="P37" s="15"/>
      <c r="Q37" s="15"/>
      <c r="R37" s="15"/>
      <c r="S37" s="15"/>
    </row>
    <row r="38" spans="2:40" ht="21" customHeight="1" x14ac:dyDescent="0.15">
      <c r="B38" s="8">
        <v>30</v>
      </c>
      <c r="C38" s="25"/>
      <c r="D38" s="25"/>
      <c r="E38" s="36"/>
      <c r="F38" s="29"/>
      <c r="G38" s="58"/>
      <c r="H38" s="18"/>
      <c r="I38" s="60"/>
      <c r="J38" s="18"/>
      <c r="K38" s="6"/>
      <c r="L38" s="1"/>
      <c r="M38" s="65"/>
      <c r="N38" s="15"/>
      <c r="O38" s="15"/>
      <c r="P38" s="15"/>
      <c r="Q38" s="15"/>
      <c r="R38" s="15"/>
      <c r="S38" s="15"/>
    </row>
    <row r="39" spans="2:40" ht="21" customHeight="1" x14ac:dyDescent="0.15">
      <c r="B39" s="3" t="s">
        <v>12</v>
      </c>
      <c r="C39" s="2" t="s">
        <v>13</v>
      </c>
      <c r="D39" s="2" t="s">
        <v>14</v>
      </c>
      <c r="E39" s="37" t="s">
        <v>44</v>
      </c>
      <c r="F39" s="5">
        <v>6</v>
      </c>
      <c r="G39" s="13" t="s">
        <v>19</v>
      </c>
      <c r="H39" s="14">
        <v>601</v>
      </c>
      <c r="I39" s="19" t="s">
        <v>22</v>
      </c>
      <c r="J39" s="14">
        <v>601</v>
      </c>
      <c r="K39" s="4"/>
      <c r="L39" s="1"/>
      <c r="M39" s="65"/>
      <c r="N39" s="15"/>
      <c r="O39" s="15"/>
      <c r="P39" s="15"/>
      <c r="Q39" s="15"/>
      <c r="R39" s="15"/>
      <c r="S39" s="15"/>
    </row>
    <row r="40" spans="2:40" ht="21" customHeight="1" x14ac:dyDescent="0.15">
      <c r="B40" s="3" t="s">
        <v>15</v>
      </c>
      <c r="C40" s="2" t="s">
        <v>13</v>
      </c>
      <c r="D40" s="2" t="s">
        <v>18</v>
      </c>
      <c r="E40" s="37" t="s">
        <v>45</v>
      </c>
      <c r="F40" s="5">
        <v>5</v>
      </c>
      <c r="G40" s="13" t="s">
        <v>19</v>
      </c>
      <c r="H40" s="14">
        <v>601</v>
      </c>
      <c r="I40" s="19" t="s">
        <v>26</v>
      </c>
      <c r="J40" s="14">
        <v>501</v>
      </c>
      <c r="K40" s="4"/>
      <c r="L40" s="1"/>
      <c r="M40" s="65"/>
      <c r="N40" s="15"/>
      <c r="O40" s="15"/>
      <c r="P40" s="15"/>
      <c r="Q40" s="15"/>
      <c r="R40" s="15"/>
      <c r="S40" s="15"/>
    </row>
    <row r="41" spans="2:40" ht="21" customHeight="1" x14ac:dyDescent="0.15">
      <c r="B41" s="3" t="s">
        <v>16</v>
      </c>
      <c r="C41" s="2" t="s">
        <v>17</v>
      </c>
      <c r="D41" s="2" t="s">
        <v>46</v>
      </c>
      <c r="E41" s="37" t="s">
        <v>47</v>
      </c>
      <c r="F41" s="5">
        <v>4</v>
      </c>
      <c r="G41" s="13" t="s">
        <v>20</v>
      </c>
      <c r="H41" s="14">
        <v>401</v>
      </c>
      <c r="I41" s="19" t="s">
        <v>23</v>
      </c>
      <c r="J41" s="14">
        <v>401</v>
      </c>
      <c r="K41" s="4"/>
      <c r="L41" s="1"/>
      <c r="M41" s="65"/>
      <c r="N41" s="15"/>
      <c r="O41" s="15"/>
      <c r="P41" s="15"/>
      <c r="Q41" s="15"/>
      <c r="R41" s="15"/>
      <c r="S41" s="15"/>
    </row>
    <row r="42" spans="2:40" ht="21" customHeight="1" x14ac:dyDescent="0.15">
      <c r="B42" s="3" t="s">
        <v>27</v>
      </c>
      <c r="C42" s="2" t="s">
        <v>21</v>
      </c>
      <c r="D42" s="2" t="s">
        <v>48</v>
      </c>
      <c r="E42" s="37" t="s">
        <v>49</v>
      </c>
      <c r="F42" s="5">
        <v>4</v>
      </c>
      <c r="G42" s="13" t="s">
        <v>20</v>
      </c>
      <c r="H42" s="14">
        <v>401</v>
      </c>
      <c r="I42" s="19" t="s">
        <v>23</v>
      </c>
      <c r="J42" s="14">
        <v>402</v>
      </c>
      <c r="K42" s="4"/>
      <c r="L42" s="1"/>
      <c r="M42" s="65"/>
      <c r="N42" s="15"/>
      <c r="O42" s="15"/>
      <c r="P42" s="15"/>
      <c r="Q42" s="15"/>
      <c r="R42" s="15"/>
      <c r="S42" s="15"/>
    </row>
    <row r="43" spans="2:40" ht="21" customHeight="1" x14ac:dyDescent="0.15">
      <c r="B43" s="3" t="s">
        <v>28</v>
      </c>
      <c r="C43" s="2" t="s">
        <v>21</v>
      </c>
      <c r="D43" s="2" t="s">
        <v>50</v>
      </c>
      <c r="E43" s="37" t="s">
        <v>51</v>
      </c>
      <c r="F43" s="5">
        <v>4</v>
      </c>
      <c r="G43" s="13" t="s">
        <v>20</v>
      </c>
      <c r="H43" s="14">
        <v>402</v>
      </c>
      <c r="I43" s="19" t="s">
        <v>23</v>
      </c>
      <c r="J43" s="14">
        <v>403</v>
      </c>
      <c r="K43" s="4"/>
      <c r="L43" s="1"/>
      <c r="M43" s="65"/>
      <c r="N43" s="15"/>
      <c r="O43" s="15"/>
      <c r="P43" s="15"/>
      <c r="Q43" s="15"/>
      <c r="R43" s="15"/>
      <c r="S43" s="15"/>
    </row>
    <row r="44" spans="2:40" ht="21" customHeight="1" x14ac:dyDescent="0.15">
      <c r="B44" s="3" t="s">
        <v>29</v>
      </c>
      <c r="C44" s="2" t="s">
        <v>31</v>
      </c>
      <c r="D44" s="2" t="s">
        <v>32</v>
      </c>
      <c r="E44" s="37" t="s">
        <v>52</v>
      </c>
      <c r="F44" s="5">
        <v>2</v>
      </c>
      <c r="G44" s="13" t="s">
        <v>20</v>
      </c>
      <c r="H44" s="14">
        <v>402</v>
      </c>
      <c r="I44" s="19" t="s">
        <v>24</v>
      </c>
      <c r="J44" s="14">
        <v>201</v>
      </c>
      <c r="K44" s="6"/>
      <c r="L44" s="1"/>
      <c r="M44" s="65"/>
      <c r="N44" s="15"/>
      <c r="O44" s="15"/>
      <c r="P44" s="15"/>
      <c r="Q44" s="15"/>
      <c r="R44" s="15"/>
      <c r="S44" s="15"/>
    </row>
    <row r="45" spans="2:40" ht="23.25" customHeight="1" x14ac:dyDescent="0.15">
      <c r="B45" s="12"/>
      <c r="C45" s="10"/>
      <c r="D45" s="10"/>
      <c r="E45" s="10"/>
      <c r="F45" s="10"/>
      <c r="G45" s="10"/>
      <c r="H45" s="10"/>
      <c r="I45" s="10"/>
      <c r="J45" s="10"/>
      <c r="K45" s="10"/>
      <c r="L45" s="1"/>
      <c r="M45" s="65"/>
      <c r="N45" s="15"/>
      <c r="O45" s="15"/>
      <c r="P45" s="15"/>
      <c r="Q45" s="15"/>
      <c r="R45" s="15"/>
      <c r="S45" s="15"/>
    </row>
    <row r="46" spans="2:40" s="15" customFormat="1" ht="23.25" customHeight="1" x14ac:dyDescent="0.15">
      <c r="B46" s="53"/>
      <c r="C46" s="54"/>
      <c r="D46" s="54"/>
      <c r="E46" s="54"/>
      <c r="F46" s="54"/>
      <c r="G46" s="54"/>
      <c r="H46" s="54"/>
      <c r="I46" s="54"/>
      <c r="J46" s="54"/>
      <c r="K46" s="54"/>
      <c r="M46" s="6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s="15" customFormat="1" ht="23.25" customHeight="1" x14ac:dyDescent="0.15">
      <c r="B47" s="53"/>
      <c r="C47" s="54"/>
      <c r="D47" s="54"/>
      <c r="E47" s="54"/>
      <c r="F47" s="11"/>
      <c r="G47" s="11"/>
      <c r="H47" s="11"/>
      <c r="I47" s="11"/>
      <c r="J47" s="11"/>
      <c r="K47" s="11"/>
      <c r="L47" s="1"/>
      <c r="M47" s="6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s="15" customFormat="1" ht="23.25" customHeight="1" x14ac:dyDescent="0.15">
      <c r="B48" s="53"/>
      <c r="C48" s="54"/>
      <c r="D48" s="54"/>
      <c r="E48" s="54"/>
      <c r="F48" s="11"/>
      <c r="G48" s="11"/>
      <c r="H48" s="11"/>
      <c r="I48" s="11"/>
      <c r="J48" s="11"/>
      <c r="K48" s="11"/>
      <c r="L48" s="1"/>
      <c r="M48" s="6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s="15" customFormat="1" ht="23.25" customHeight="1" x14ac:dyDescent="0.15">
      <c r="B49" s="53"/>
      <c r="C49" s="54"/>
      <c r="D49" s="54"/>
      <c r="E49" s="54"/>
      <c r="F49" s="11"/>
      <c r="G49" s="11"/>
      <c r="H49" s="11"/>
      <c r="I49" s="11"/>
      <c r="J49" s="11"/>
      <c r="K49" s="11"/>
      <c r="L49" s="1"/>
      <c r="M49" s="66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s="15" customFormat="1" ht="23.25" customHeight="1" x14ac:dyDescent="0.15">
      <c r="F50" s="1"/>
      <c r="G50" s="61"/>
      <c r="H50" s="69">
        <f>COUNTIF($H$9:$H$38,H9)</f>
        <v>0</v>
      </c>
      <c r="I50" s="70"/>
      <c r="J50" s="69">
        <f>COUNTIF($J$9:$J$38,J9)</f>
        <v>0</v>
      </c>
      <c r="K50" s="1"/>
      <c r="L50" s="1"/>
      <c r="M50" s="66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s="15" customFormat="1" ht="23.25" customHeight="1" x14ac:dyDescent="0.15">
      <c r="F51" s="1"/>
      <c r="G51" s="61"/>
      <c r="H51" s="69">
        <f t="shared" ref="H51:H79" si="0">COUNTIF($H$9:$H$38,H10)</f>
        <v>0</v>
      </c>
      <c r="I51" s="70"/>
      <c r="J51" s="69">
        <f t="shared" ref="J51:J79" si="1">COUNTIF($J$9:$J$38,J10)</f>
        <v>0</v>
      </c>
      <c r="K51" s="1"/>
      <c r="L51" s="1"/>
      <c r="M51" s="66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s="15" customFormat="1" ht="23.25" customHeight="1" x14ac:dyDescent="0.15">
      <c r="F52" s="1"/>
      <c r="G52" s="61"/>
      <c r="H52" s="69">
        <f t="shared" si="0"/>
        <v>0</v>
      </c>
      <c r="I52" s="70"/>
      <c r="J52" s="69">
        <f t="shared" si="1"/>
        <v>0</v>
      </c>
      <c r="K52" s="1"/>
      <c r="L52" s="1"/>
      <c r="M52" s="66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s="15" customFormat="1" ht="14.25" customHeight="1" x14ac:dyDescent="0.15">
      <c r="F53" s="1"/>
      <c r="G53" s="61"/>
      <c r="H53" s="69">
        <f t="shared" si="0"/>
        <v>0</v>
      </c>
      <c r="I53" s="70"/>
      <c r="J53" s="69">
        <f t="shared" si="1"/>
        <v>0</v>
      </c>
      <c r="K53" s="1"/>
      <c r="L53" s="1"/>
      <c r="M53" s="66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s="15" customFormat="1" ht="14.25" customHeight="1" x14ac:dyDescent="0.15">
      <c r="F54" s="1"/>
      <c r="G54" s="61"/>
      <c r="H54" s="69">
        <f t="shared" si="0"/>
        <v>0</v>
      </c>
      <c r="I54" s="70"/>
      <c r="J54" s="69">
        <f t="shared" si="1"/>
        <v>0</v>
      </c>
      <c r="K54" s="1"/>
      <c r="L54" s="1"/>
      <c r="M54" s="66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s="15" customFormat="1" ht="14.25" customHeight="1" x14ac:dyDescent="0.15">
      <c r="F55" s="1"/>
      <c r="G55" s="61"/>
      <c r="H55" s="69">
        <f t="shared" si="0"/>
        <v>0</v>
      </c>
      <c r="I55" s="70"/>
      <c r="J55" s="69">
        <f t="shared" si="1"/>
        <v>0</v>
      </c>
      <c r="K55" s="1"/>
      <c r="L55" s="1"/>
      <c r="M55" s="6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s="15" customFormat="1" ht="14.25" customHeight="1" x14ac:dyDescent="0.15">
      <c r="F56" s="1"/>
      <c r="G56" s="61"/>
      <c r="H56" s="69">
        <f t="shared" si="0"/>
        <v>0</v>
      </c>
      <c r="I56" s="70"/>
      <c r="J56" s="69">
        <f t="shared" si="1"/>
        <v>0</v>
      </c>
      <c r="K56" s="1"/>
      <c r="L56" s="1"/>
      <c r="M56" s="66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s="15" customFormat="1" ht="14.25" customHeight="1" x14ac:dyDescent="0.15">
      <c r="F57" s="1"/>
      <c r="G57" s="61"/>
      <c r="H57" s="69">
        <f t="shared" si="0"/>
        <v>0</v>
      </c>
      <c r="I57" s="70"/>
      <c r="J57" s="69">
        <f t="shared" si="1"/>
        <v>0</v>
      </c>
      <c r="K57" s="1"/>
      <c r="L57" s="1"/>
      <c r="M57" s="66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s="15" customFormat="1" ht="14.25" customHeight="1" x14ac:dyDescent="0.15">
      <c r="F58" s="1"/>
      <c r="G58" s="61"/>
      <c r="H58" s="69">
        <f t="shared" si="0"/>
        <v>0</v>
      </c>
      <c r="I58" s="70"/>
      <c r="J58" s="69">
        <f t="shared" si="1"/>
        <v>0</v>
      </c>
      <c r="K58" s="1"/>
      <c r="L58" s="1"/>
      <c r="M58" s="66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s="15" customFormat="1" ht="14.25" customHeight="1" x14ac:dyDescent="0.15">
      <c r="F59" s="1"/>
      <c r="G59" s="61"/>
      <c r="H59" s="69">
        <f t="shared" si="0"/>
        <v>0</v>
      </c>
      <c r="I59" s="70"/>
      <c r="J59" s="69">
        <f t="shared" si="1"/>
        <v>0</v>
      </c>
      <c r="K59" s="1"/>
      <c r="L59" s="1"/>
      <c r="M59" s="66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s="15" customFormat="1" ht="14.25" customHeight="1" x14ac:dyDescent="0.15">
      <c r="F60" s="1"/>
      <c r="G60" s="61"/>
      <c r="H60" s="69">
        <f t="shared" si="0"/>
        <v>0</v>
      </c>
      <c r="I60" s="70"/>
      <c r="J60" s="69">
        <f t="shared" si="1"/>
        <v>0</v>
      </c>
      <c r="K60" s="1"/>
      <c r="L60" s="1"/>
      <c r="M60" s="66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s="15" customFormat="1" ht="14.25" customHeight="1" x14ac:dyDescent="0.15">
      <c r="F61" s="1"/>
      <c r="G61" s="61"/>
      <c r="H61" s="69">
        <f t="shared" si="0"/>
        <v>0</v>
      </c>
      <c r="I61" s="70"/>
      <c r="J61" s="69">
        <f t="shared" si="1"/>
        <v>0</v>
      </c>
      <c r="K61" s="1"/>
      <c r="L61" s="1"/>
      <c r="M61" s="66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s="15" customFormat="1" ht="14.25" customHeight="1" x14ac:dyDescent="0.15">
      <c r="F62" s="1"/>
      <c r="G62" s="61"/>
      <c r="H62" s="69">
        <f t="shared" si="0"/>
        <v>0</v>
      </c>
      <c r="I62" s="70"/>
      <c r="J62" s="69">
        <f t="shared" si="1"/>
        <v>0</v>
      </c>
      <c r="K62" s="1"/>
      <c r="L62" s="1"/>
      <c r="M62" s="66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s="15" customFormat="1" ht="14.25" customHeight="1" x14ac:dyDescent="0.15">
      <c r="F63" s="1"/>
      <c r="G63" s="61"/>
      <c r="H63" s="69">
        <f t="shared" si="0"/>
        <v>0</v>
      </c>
      <c r="I63" s="70"/>
      <c r="J63" s="69">
        <f t="shared" si="1"/>
        <v>0</v>
      </c>
      <c r="K63" s="1"/>
      <c r="L63" s="1"/>
      <c r="M63" s="66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s="15" customFormat="1" ht="14.25" customHeight="1" x14ac:dyDescent="0.15">
      <c r="F64" s="1"/>
      <c r="G64" s="61"/>
      <c r="H64" s="69">
        <f t="shared" si="0"/>
        <v>0</v>
      </c>
      <c r="I64" s="70"/>
      <c r="J64" s="69">
        <f t="shared" si="1"/>
        <v>0</v>
      </c>
      <c r="K64" s="1"/>
      <c r="L64" s="1"/>
      <c r="M64" s="66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6:40" s="15" customFormat="1" ht="14.25" customHeight="1" x14ac:dyDescent="0.15">
      <c r="F65" s="1"/>
      <c r="G65" s="61"/>
      <c r="H65" s="69">
        <f t="shared" si="0"/>
        <v>0</v>
      </c>
      <c r="I65" s="70"/>
      <c r="J65" s="69">
        <f t="shared" si="1"/>
        <v>0</v>
      </c>
      <c r="K65" s="1"/>
      <c r="L65" s="1"/>
      <c r="M65" s="66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6:40" s="15" customFormat="1" ht="14.25" customHeight="1" x14ac:dyDescent="0.15">
      <c r="F66" s="1"/>
      <c r="G66" s="61"/>
      <c r="H66" s="69">
        <f t="shared" si="0"/>
        <v>0</v>
      </c>
      <c r="I66" s="70"/>
      <c r="J66" s="69">
        <f t="shared" si="1"/>
        <v>0</v>
      </c>
      <c r="K66" s="1"/>
      <c r="L66" s="1"/>
      <c r="M66" s="66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6:40" s="15" customFormat="1" ht="14.25" customHeight="1" x14ac:dyDescent="0.15">
      <c r="F67" s="1"/>
      <c r="G67" s="61"/>
      <c r="H67" s="69">
        <f t="shared" si="0"/>
        <v>0</v>
      </c>
      <c r="I67" s="70"/>
      <c r="J67" s="69">
        <f t="shared" si="1"/>
        <v>0</v>
      </c>
      <c r="K67" s="1"/>
      <c r="L67" s="1"/>
      <c r="M67" s="66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6:40" s="15" customFormat="1" ht="14.25" customHeight="1" x14ac:dyDescent="0.15">
      <c r="F68" s="1"/>
      <c r="G68" s="61"/>
      <c r="H68" s="69">
        <f t="shared" si="0"/>
        <v>0</v>
      </c>
      <c r="I68" s="70"/>
      <c r="J68" s="69">
        <f t="shared" si="1"/>
        <v>0</v>
      </c>
      <c r="K68" s="1"/>
      <c r="L68" s="1"/>
      <c r="M68" s="66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6:40" s="15" customFormat="1" ht="14.25" customHeight="1" x14ac:dyDescent="0.15">
      <c r="F69" s="1"/>
      <c r="G69" s="61"/>
      <c r="H69" s="69">
        <f t="shared" si="0"/>
        <v>0</v>
      </c>
      <c r="I69" s="70"/>
      <c r="J69" s="69">
        <f t="shared" si="1"/>
        <v>0</v>
      </c>
      <c r="K69" s="1"/>
      <c r="L69" s="1"/>
      <c r="M69" s="66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6:40" s="15" customFormat="1" ht="14.25" customHeight="1" x14ac:dyDescent="0.15">
      <c r="F70" s="1"/>
      <c r="G70" s="61"/>
      <c r="H70" s="69">
        <f t="shared" si="0"/>
        <v>0</v>
      </c>
      <c r="I70" s="70"/>
      <c r="J70" s="69">
        <f t="shared" si="1"/>
        <v>0</v>
      </c>
      <c r="K70" s="1"/>
      <c r="L70" s="1"/>
      <c r="M70" s="66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6:40" s="15" customFormat="1" ht="14.25" customHeight="1" x14ac:dyDescent="0.15">
      <c r="F71" s="1"/>
      <c r="G71" s="61"/>
      <c r="H71" s="69">
        <f t="shared" si="0"/>
        <v>0</v>
      </c>
      <c r="I71" s="70"/>
      <c r="J71" s="69">
        <f t="shared" si="1"/>
        <v>0</v>
      </c>
      <c r="K71" s="1"/>
      <c r="L71" s="1"/>
      <c r="M71" s="66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6:40" s="15" customFormat="1" ht="14.25" customHeight="1" x14ac:dyDescent="0.15">
      <c r="F72" s="1"/>
      <c r="G72" s="61"/>
      <c r="H72" s="69">
        <f t="shared" si="0"/>
        <v>0</v>
      </c>
      <c r="I72" s="70"/>
      <c r="J72" s="69">
        <f t="shared" si="1"/>
        <v>0</v>
      </c>
      <c r="K72" s="1"/>
      <c r="L72" s="1"/>
      <c r="M72" s="66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6:40" s="15" customFormat="1" ht="14.25" customHeight="1" x14ac:dyDescent="0.15">
      <c r="F73" s="1"/>
      <c r="G73" s="61"/>
      <c r="H73" s="69">
        <f t="shared" si="0"/>
        <v>0</v>
      </c>
      <c r="I73" s="70"/>
      <c r="J73" s="69">
        <f t="shared" si="1"/>
        <v>0</v>
      </c>
      <c r="K73" s="1"/>
      <c r="L73" s="1"/>
      <c r="M73" s="66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6:40" s="15" customFormat="1" ht="14.25" customHeight="1" x14ac:dyDescent="0.15">
      <c r="F74" s="1"/>
      <c r="G74" s="61"/>
      <c r="H74" s="69">
        <f t="shared" si="0"/>
        <v>0</v>
      </c>
      <c r="I74" s="70"/>
      <c r="J74" s="69">
        <f t="shared" si="1"/>
        <v>0</v>
      </c>
      <c r="K74" s="1"/>
      <c r="L74" s="1"/>
      <c r="M74" s="66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6:40" s="15" customFormat="1" ht="14.25" customHeight="1" x14ac:dyDescent="0.15">
      <c r="F75" s="1"/>
      <c r="G75" s="61"/>
      <c r="H75" s="69">
        <f t="shared" si="0"/>
        <v>0</v>
      </c>
      <c r="I75" s="70"/>
      <c r="J75" s="69">
        <f t="shared" si="1"/>
        <v>0</v>
      </c>
      <c r="K75" s="1"/>
      <c r="L75" s="1"/>
      <c r="M75" s="66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6:40" s="15" customFormat="1" ht="14.25" customHeight="1" x14ac:dyDescent="0.15">
      <c r="F76" s="1"/>
      <c r="G76" s="61"/>
      <c r="H76" s="69">
        <f t="shared" si="0"/>
        <v>0</v>
      </c>
      <c r="I76" s="70"/>
      <c r="J76" s="69">
        <f t="shared" si="1"/>
        <v>0</v>
      </c>
      <c r="K76" s="1"/>
      <c r="L76" s="1"/>
      <c r="M76" s="66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6:40" s="15" customFormat="1" ht="14.25" customHeight="1" x14ac:dyDescent="0.15">
      <c r="F77" s="1"/>
      <c r="G77" s="61"/>
      <c r="H77" s="69">
        <f t="shared" si="0"/>
        <v>0</v>
      </c>
      <c r="I77" s="70"/>
      <c r="J77" s="69">
        <f t="shared" si="1"/>
        <v>0</v>
      </c>
      <c r="K77" s="1"/>
      <c r="L77" s="1"/>
      <c r="M77" s="66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6:40" s="15" customFormat="1" ht="14.25" customHeight="1" x14ac:dyDescent="0.15">
      <c r="F78" s="1"/>
      <c r="G78" s="61"/>
      <c r="H78" s="69">
        <f t="shared" si="0"/>
        <v>0</v>
      </c>
      <c r="I78" s="70"/>
      <c r="J78" s="69">
        <f t="shared" si="1"/>
        <v>0</v>
      </c>
      <c r="K78" s="1"/>
      <c r="L78" s="1"/>
      <c r="M78" s="66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6:40" s="15" customFormat="1" ht="14.25" customHeight="1" x14ac:dyDescent="0.15">
      <c r="F79" s="1"/>
      <c r="G79" s="61"/>
      <c r="H79" s="69">
        <f t="shared" si="0"/>
        <v>0</v>
      </c>
      <c r="I79" s="70"/>
      <c r="J79" s="69">
        <f t="shared" si="1"/>
        <v>0</v>
      </c>
      <c r="K79" s="1"/>
      <c r="L79" s="1"/>
      <c r="M79" s="66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6:40" s="15" customFormat="1" ht="14.25" customHeight="1" x14ac:dyDescent="0.15">
      <c r="F80" s="1"/>
      <c r="G80" s="1"/>
      <c r="H80" s="66"/>
      <c r="I80" s="66"/>
      <c r="J80" s="66"/>
      <c r="K80" s="1"/>
      <c r="L80" s="1"/>
      <c r="M80" s="66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s="15" customFormat="1" ht="14.25" customHeight="1" x14ac:dyDescent="0.15">
      <c r="F81" s="1"/>
      <c r="G81" s="1"/>
      <c r="H81" s="69">
        <f>COUNTIF($H$50:$H$79,"&gt;=3")+COUNTIF(H50:H79,1)</f>
        <v>0</v>
      </c>
      <c r="I81" s="66"/>
      <c r="J81" s="69">
        <f>COUNTIF($J$50:$J$79,"&gt;=2")</f>
        <v>0</v>
      </c>
      <c r="K81" s="1"/>
      <c r="L81" s="1"/>
      <c r="M81" s="66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s="15" customFormat="1" ht="14.25" customHeight="1" x14ac:dyDescent="0.15">
      <c r="F82" s="1"/>
      <c r="G82" s="1"/>
      <c r="H82" s="66"/>
      <c r="I82" s="66"/>
      <c r="J82" s="66"/>
      <c r="K82" s="1"/>
      <c r="L82" s="1"/>
      <c r="M82" s="66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s="15" customFormat="1" ht="14.25" customHeight="1" x14ac:dyDescent="0.15">
      <c r="F83" s="1"/>
      <c r="G83" s="1"/>
      <c r="H83" s="1"/>
      <c r="I83" s="1"/>
      <c r="J83" s="1"/>
      <c r="K83" s="1"/>
      <c r="L83" s="1"/>
      <c r="M83" s="66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s="15" customFormat="1" ht="14.25" customHeight="1" x14ac:dyDescent="0.15">
      <c r="F84" s="1"/>
      <c r="G84" s="1"/>
      <c r="H84" s="1"/>
      <c r="I84" s="1"/>
      <c r="J84" s="1"/>
      <c r="K84" s="1"/>
      <c r="L84" s="1"/>
      <c r="M84" s="66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s="15" customFormat="1" ht="23.25" customHeight="1" x14ac:dyDescent="0.15">
      <c r="F85" s="1"/>
      <c r="G85" s="1"/>
      <c r="H85" s="1"/>
      <c r="I85" s="1"/>
      <c r="J85" s="1"/>
      <c r="K85" s="1"/>
      <c r="L85" s="1"/>
      <c r="M85" s="66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s="15" customFormat="1" ht="23.25" customHeight="1" x14ac:dyDescent="0.15">
      <c r="F86" s="1"/>
      <c r="G86" s="1"/>
      <c r="H86" s="1"/>
      <c r="I86" s="1"/>
      <c r="J86" s="1"/>
      <c r="K86" s="1"/>
      <c r="L86" s="1"/>
      <c r="M86" s="66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s="15" customFormat="1" ht="23.25" customHeight="1" x14ac:dyDescent="0.15">
      <c r="F87" s="1"/>
      <c r="G87" s="1"/>
      <c r="H87" s="1"/>
      <c r="I87" s="1"/>
      <c r="J87" s="1"/>
      <c r="K87" s="1"/>
      <c r="L87" s="1"/>
      <c r="M87" s="66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s="15" customFormat="1" ht="23.25" customHeight="1" x14ac:dyDescent="0.15">
      <c r="F88" s="1"/>
      <c r="G88" s="1"/>
      <c r="H88" s="1"/>
      <c r="I88" s="1"/>
      <c r="J88" s="1"/>
      <c r="K88" s="1"/>
      <c r="L88" s="1"/>
      <c r="M88" s="66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15" customFormat="1" ht="23.25" customHeight="1" x14ac:dyDescent="0.15">
      <c r="F89" s="1"/>
      <c r="G89" s="1"/>
      <c r="H89" s="1"/>
      <c r="I89" s="1"/>
      <c r="J89" s="1"/>
      <c r="K89" s="1"/>
      <c r="L89" s="1"/>
      <c r="M89" s="66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s="15" customFormat="1" ht="23.25" customHeight="1" x14ac:dyDescent="0.15">
      <c r="F90" s="1"/>
      <c r="G90" s="1"/>
      <c r="H90" s="1"/>
      <c r="I90" s="1"/>
      <c r="J90" s="1"/>
      <c r="K90" s="1"/>
      <c r="L90" s="1"/>
      <c r="M90" s="66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s="15" customFormat="1" ht="23.25" customHeight="1" x14ac:dyDescent="0.15">
      <c r="F91" s="1"/>
      <c r="G91" s="1"/>
      <c r="H91" s="1"/>
      <c r="I91" s="1"/>
      <c r="J91" s="1"/>
      <c r="K91" s="1"/>
      <c r="L91" s="1"/>
      <c r="M91" s="66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s="15" customFormat="1" ht="23.25" customHeight="1" x14ac:dyDescent="0.15">
      <c r="F92" s="1"/>
      <c r="G92" s="1"/>
      <c r="H92" s="1"/>
      <c r="I92" s="1"/>
      <c r="J92" s="1"/>
      <c r="K92" s="1"/>
      <c r="L92" s="1"/>
      <c r="M92" s="66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s="15" customFormat="1" ht="23.25" customHeight="1" x14ac:dyDescent="0.15">
      <c r="F93" s="1"/>
      <c r="G93" s="1"/>
      <c r="H93" s="1"/>
      <c r="I93" s="1"/>
      <c r="J93" s="1"/>
      <c r="K93" s="1"/>
      <c r="L93" s="1"/>
      <c r="M93" s="6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s="15" customFormat="1" ht="23.25" customHeight="1" x14ac:dyDescent="0.15">
      <c r="F94" s="1"/>
      <c r="G94" s="1"/>
      <c r="H94" s="1"/>
      <c r="I94" s="1"/>
      <c r="J94" s="1"/>
      <c r="K94" s="1"/>
      <c r="L94" s="1"/>
      <c r="M94" s="66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s="15" customFormat="1" ht="23.25" customHeight="1" x14ac:dyDescent="0.15">
      <c r="F95" s="1"/>
      <c r="G95" s="1"/>
      <c r="H95" s="1"/>
      <c r="I95" s="1"/>
      <c r="J95" s="1"/>
      <c r="K95" s="1"/>
      <c r="L95" s="1"/>
      <c r="M95" s="66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23.25" customHeight="1" x14ac:dyDescent="0.15">
      <c r="A96" s="15"/>
      <c r="B96" s="15"/>
      <c r="C96" s="15"/>
      <c r="D96" s="15"/>
      <c r="E96" s="15"/>
      <c r="L96" s="1"/>
      <c r="M96" s="66"/>
    </row>
    <row r="97" spans="1:13" ht="23.25" customHeight="1" x14ac:dyDescent="0.15">
      <c r="A97" s="15"/>
      <c r="B97" s="15"/>
      <c r="C97" s="15"/>
      <c r="D97" s="15"/>
      <c r="E97" s="15"/>
      <c r="L97" s="1"/>
      <c r="M97" s="66"/>
    </row>
    <row r="98" spans="1:13" ht="23.25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3" ht="23.25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</sheetData>
  <sheetProtection algorithmName="SHA-512" hashValue="v5DS8D8ERfeHjYCvnJR44tt/f2dAH0B97Y2VU8DBfl+Rcn4bSHui6+MCvqSd0n1BapbYg4NWRm+tgY1pglj8Bw==" saltValue="QtsWhbMmiQyTIGzUiCwiVw==" spinCount="100000" sheet="1" objects="1" scenarios="1"/>
  <protectedRanges>
    <protectedRange sqref="D6:K6" name="範囲1"/>
    <protectedRange sqref="C9:F38" name="範囲2"/>
    <protectedRange sqref="K9:K38" name="範囲3"/>
  </protectedRanges>
  <mergeCells count="14">
    <mergeCell ref="M11:M14"/>
    <mergeCell ref="M7:M10"/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D6:K6"/>
    <mergeCell ref="I7:J7"/>
    <mergeCell ref="K7:K8"/>
  </mergeCells>
  <phoneticPr fontId="3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2">
    <dataValidation imeMode="hiragana" allowBlank="1" showInputMessage="1" showErrorMessage="1" sqref="O19 O11 D6 C9:D38"/>
    <dataValidation imeMode="halfAlpha" allowBlank="1" showInputMessage="1" showErrorMessage="1" sqref="B9:B38"/>
    <dataValidation imeMode="on" allowBlank="1" showInputMessage="1" showErrorMessage="1" sqref="C39:D44"/>
    <dataValidation allowBlank="1" promptTitle="入力は" prompt="姓のみを入力してください" sqref="E39:E44"/>
    <dataValidation type="list" allowBlank="1" showInputMessage="1" showErrorMessage="1" sqref="G14:G38">
      <formula1>"　,六年以下Ｄ,五年以下Ｄ,四年以下Ｄ,三年以下Ｄ"</formula1>
    </dataValidation>
    <dataValidation type="list" allowBlank="1" showInputMessage="1" showErrorMessage="1" sqref="I9:I38">
      <formula1>種目4</formula1>
    </dataValidation>
    <dataValidation imeMode="halfKatakana" allowBlank="1" showInputMessage="1" showErrorMessage="1" sqref="E9:E38"/>
    <dataValidation imeMode="fullAlpha" allowBlank="1" showInputMessage="1" showErrorMessage="1" sqref="F9:F38"/>
    <dataValidation type="list" allowBlank="1" showInputMessage="1" showErrorMessage="1" sqref="H9:H38">
      <formula1>INDIRECT($G9)</formula1>
    </dataValidation>
    <dataValidation type="list" allowBlank="1" showInputMessage="1" showErrorMessage="1" sqref="J9:J38">
      <formula1>INDIRECT($I9)</formula1>
    </dataValidation>
    <dataValidation type="list" allowBlank="1" showInputMessage="1" showErrorMessage="1" sqref="I3">
      <formula1>" ,男子,女子"</formula1>
    </dataValidation>
    <dataValidation type="list" allowBlank="1" showInputMessage="1" showErrorMessage="1" sqref="G9:G13">
      <formula1>種目3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I99"/>
  <sheetViews>
    <sheetView showGridLines="0" workbookViewId="0">
      <selection activeCell="H11" sqref="H11"/>
    </sheetView>
  </sheetViews>
  <sheetFormatPr defaultColWidth="9" defaultRowHeight="13.5" x14ac:dyDescent="0.15"/>
  <cols>
    <col min="1" max="1" width="3.25" style="1" customWidth="1"/>
    <col min="2" max="2" width="4" style="1" customWidth="1"/>
    <col min="3" max="4" width="9.375" style="1" customWidth="1"/>
    <col min="5" max="5" width="13.75" style="1" customWidth="1"/>
    <col min="6" max="6" width="5.625" style="1" customWidth="1"/>
    <col min="7" max="7" width="9.125" style="1" customWidth="1"/>
    <col min="8" max="8" width="7.5" style="1" customWidth="1"/>
    <col min="9" max="9" width="9.125" style="1" customWidth="1"/>
    <col min="10" max="10" width="7.5" style="1" customWidth="1"/>
    <col min="11" max="11" width="10.625" style="1" customWidth="1"/>
    <col min="12" max="12" width="1.75" style="1" customWidth="1"/>
    <col min="13" max="13" width="11.25" style="65" customWidth="1"/>
    <col min="14" max="19" width="9" style="15"/>
    <col min="20" max="53" width="9" style="65"/>
    <col min="54" max="61" width="9" style="15"/>
    <col min="62" max="16384" width="9" style="1"/>
  </cols>
  <sheetData>
    <row r="1" spans="2:37" ht="22.5" customHeight="1" x14ac:dyDescent="0.15">
      <c r="B1" s="81" t="s">
        <v>42</v>
      </c>
      <c r="C1" s="81"/>
      <c r="D1" s="81"/>
      <c r="E1" s="81"/>
      <c r="F1" s="81"/>
      <c r="G1" s="81"/>
      <c r="H1" s="81"/>
      <c r="I1" s="81"/>
      <c r="J1" s="81"/>
      <c r="K1" s="81"/>
    </row>
    <row r="2" spans="2:37" ht="15" customHeight="1" x14ac:dyDescent="0.15">
      <c r="K2" s="38"/>
      <c r="M2" s="66"/>
      <c r="O2" s="1"/>
    </row>
    <row r="3" spans="2:37" ht="22.5" customHeight="1" x14ac:dyDescent="0.15">
      <c r="F3" s="102" t="s">
        <v>96</v>
      </c>
      <c r="G3" s="103"/>
      <c r="H3"/>
      <c r="I3"/>
      <c r="M3" s="66"/>
      <c r="O3" s="1"/>
    </row>
    <row r="4" spans="2:37" ht="11.25" customHeight="1" x14ac:dyDescent="0.15">
      <c r="F4" s="59"/>
      <c r="G4" s="35"/>
      <c r="H4" s="20"/>
      <c r="I4" s="20"/>
      <c r="J4"/>
      <c r="K4"/>
      <c r="M4" s="66"/>
      <c r="O4" s="1"/>
      <c r="Z4" s="56" t="s">
        <v>34</v>
      </c>
      <c r="AA4" s="56" t="s">
        <v>35</v>
      </c>
      <c r="AB4" s="56" t="s">
        <v>19</v>
      </c>
      <c r="AC4" s="56" t="s">
        <v>36</v>
      </c>
      <c r="AD4" s="56" t="s">
        <v>20</v>
      </c>
      <c r="AE4" s="56" t="s">
        <v>37</v>
      </c>
      <c r="AF4" s="56" t="s">
        <v>54</v>
      </c>
      <c r="AG4" s="56" t="s">
        <v>43</v>
      </c>
      <c r="AH4" s="56" t="s">
        <v>23</v>
      </c>
      <c r="AI4" s="56" t="s">
        <v>30</v>
      </c>
      <c r="AJ4" s="56" t="s">
        <v>38</v>
      </c>
      <c r="AK4" s="56" t="s">
        <v>39</v>
      </c>
    </row>
    <row r="5" spans="2:37" ht="11.25" customHeight="1" x14ac:dyDescent="0.15">
      <c r="J5"/>
      <c r="K5"/>
      <c r="M5" s="66"/>
      <c r="N5" s="1"/>
      <c r="O5" s="1"/>
      <c r="P5" s="1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73"/>
    </row>
    <row r="6" spans="2:37" ht="22.5" customHeight="1" x14ac:dyDescent="0.15">
      <c r="B6" s="84" t="s">
        <v>0</v>
      </c>
      <c r="C6" s="85"/>
      <c r="D6" s="104" t="str">
        <f>IF('男　子'!D6="","",'男　子'!D6)</f>
        <v/>
      </c>
      <c r="E6" s="105"/>
      <c r="F6" s="105"/>
      <c r="G6" s="105"/>
      <c r="H6" s="105"/>
      <c r="I6" s="105"/>
      <c r="J6" s="105"/>
      <c r="K6" s="106"/>
      <c r="M6" s="66"/>
      <c r="O6" s="1"/>
      <c r="Z6" s="56" t="s">
        <v>19</v>
      </c>
      <c r="AA6" s="56" t="s">
        <v>54</v>
      </c>
      <c r="AB6" s="56">
        <v>601</v>
      </c>
      <c r="AC6" s="56">
        <v>501</v>
      </c>
      <c r="AD6" s="56">
        <v>401</v>
      </c>
      <c r="AE6" s="56">
        <v>301</v>
      </c>
      <c r="AF6" s="56">
        <v>601</v>
      </c>
      <c r="AG6" s="56">
        <v>501</v>
      </c>
      <c r="AH6" s="56">
        <v>401</v>
      </c>
      <c r="AI6" s="56">
        <v>301</v>
      </c>
      <c r="AJ6" s="56">
        <v>201</v>
      </c>
      <c r="AK6" s="56">
        <v>101</v>
      </c>
    </row>
    <row r="7" spans="2:37" ht="22.5" customHeight="1" x14ac:dyDescent="0.15">
      <c r="B7" s="87" t="s">
        <v>2</v>
      </c>
      <c r="C7" s="89" t="s">
        <v>3</v>
      </c>
      <c r="D7" s="90"/>
      <c r="E7" s="91" t="s">
        <v>53</v>
      </c>
      <c r="F7" s="93" t="s">
        <v>6</v>
      </c>
      <c r="G7" s="95" t="s">
        <v>57</v>
      </c>
      <c r="H7" s="96"/>
      <c r="I7" s="95" t="s">
        <v>59</v>
      </c>
      <c r="J7" s="96"/>
      <c r="K7" s="100" t="s">
        <v>8</v>
      </c>
      <c r="M7" s="66"/>
      <c r="N7" s="31" t="s">
        <v>62</v>
      </c>
      <c r="O7" s="17" t="s">
        <v>63</v>
      </c>
      <c r="Z7" s="56"/>
      <c r="AA7" s="56" t="s">
        <v>40</v>
      </c>
      <c r="AB7" s="56">
        <v>605</v>
      </c>
      <c r="AC7" s="56">
        <v>505</v>
      </c>
      <c r="AD7" s="56">
        <v>405</v>
      </c>
      <c r="AE7" s="56">
        <v>305</v>
      </c>
      <c r="AF7" s="56">
        <v>605</v>
      </c>
      <c r="AG7" s="56">
        <v>505</v>
      </c>
      <c r="AH7" s="56">
        <v>405</v>
      </c>
      <c r="AI7" s="56">
        <v>305</v>
      </c>
      <c r="AJ7" s="56">
        <v>205</v>
      </c>
      <c r="AK7" s="56">
        <v>105</v>
      </c>
    </row>
    <row r="8" spans="2:37" ht="22.5" customHeight="1" x14ac:dyDescent="0.15">
      <c r="B8" s="88"/>
      <c r="C8" s="34" t="s">
        <v>4</v>
      </c>
      <c r="D8" s="34" t="s">
        <v>5</v>
      </c>
      <c r="E8" s="92"/>
      <c r="F8" s="94"/>
      <c r="G8" s="21" t="s">
        <v>7</v>
      </c>
      <c r="H8" s="22" t="s">
        <v>58</v>
      </c>
      <c r="I8" s="21" t="s">
        <v>7</v>
      </c>
      <c r="J8" s="22" t="s">
        <v>58</v>
      </c>
      <c r="K8" s="101"/>
      <c r="M8" s="66"/>
      <c r="N8" s="32" t="s">
        <v>62</v>
      </c>
      <c r="O8" s="24"/>
      <c r="P8" s="15" t="s">
        <v>55</v>
      </c>
      <c r="Q8" s="26"/>
      <c r="Z8" s="56"/>
      <c r="AA8" s="56" t="s">
        <v>41</v>
      </c>
      <c r="AB8" s="56">
        <v>606</v>
      </c>
      <c r="AC8" s="56">
        <v>506</v>
      </c>
      <c r="AD8" s="56">
        <v>406</v>
      </c>
      <c r="AE8" s="56">
        <v>306</v>
      </c>
      <c r="AF8" s="56">
        <v>606</v>
      </c>
      <c r="AG8" s="56">
        <v>506</v>
      </c>
      <c r="AH8" s="56">
        <v>406</v>
      </c>
      <c r="AI8" s="56">
        <v>306</v>
      </c>
      <c r="AJ8" s="56">
        <v>206</v>
      </c>
      <c r="AK8" s="56">
        <v>106</v>
      </c>
    </row>
    <row r="9" spans="2:37" ht="21" customHeight="1" x14ac:dyDescent="0.15">
      <c r="B9" s="9">
        <v>1</v>
      </c>
      <c r="C9" s="25"/>
      <c r="D9" s="25"/>
      <c r="E9" s="36"/>
      <c r="F9" s="29"/>
      <c r="G9" s="58"/>
      <c r="H9" s="18"/>
      <c r="I9" s="60"/>
      <c r="J9" s="18"/>
      <c r="K9" s="6"/>
      <c r="M9" s="66"/>
      <c r="N9" s="32" t="s">
        <v>62</v>
      </c>
      <c r="O9" s="16" t="s">
        <v>56</v>
      </c>
      <c r="P9" s="26"/>
      <c r="Q9" s="26"/>
      <c r="R9" s="26"/>
      <c r="Z9" s="56"/>
      <c r="AA9" s="56"/>
      <c r="AB9" s="56">
        <v>607</v>
      </c>
      <c r="AC9" s="56">
        <v>507</v>
      </c>
      <c r="AD9" s="56">
        <v>407</v>
      </c>
      <c r="AE9" s="56">
        <v>307</v>
      </c>
      <c r="AF9" s="56">
        <v>607</v>
      </c>
      <c r="AG9" s="56">
        <v>507</v>
      </c>
      <c r="AH9" s="56">
        <v>407</v>
      </c>
      <c r="AI9" s="56">
        <v>307</v>
      </c>
      <c r="AJ9" s="56">
        <v>207</v>
      </c>
      <c r="AK9" s="56">
        <v>107</v>
      </c>
    </row>
    <row r="10" spans="2:37" ht="21" customHeight="1" x14ac:dyDescent="0.15">
      <c r="B10" s="8">
        <v>2</v>
      </c>
      <c r="C10" s="25"/>
      <c r="D10" s="25"/>
      <c r="E10" s="36"/>
      <c r="F10" s="29"/>
      <c r="G10" s="58"/>
      <c r="H10" s="18"/>
      <c r="I10" s="60"/>
      <c r="J10" s="18"/>
      <c r="K10" s="6"/>
      <c r="M10" s="80" t="str">
        <f>IF($H$81=0,"","ダブルスの入力に不備"&amp;CHAR(10)&amp;CHAR(10)&amp;"ペアは同じ番号を入力")</f>
        <v/>
      </c>
      <c r="N10" s="32" t="s">
        <v>62</v>
      </c>
      <c r="O10" s="16" t="s">
        <v>25</v>
      </c>
      <c r="Z10" s="56"/>
      <c r="AA10" s="56"/>
      <c r="AB10" s="56">
        <v>608</v>
      </c>
      <c r="AC10" s="56">
        <v>508</v>
      </c>
      <c r="AD10" s="56">
        <v>408</v>
      </c>
      <c r="AE10" s="56">
        <v>308</v>
      </c>
      <c r="AF10" s="56">
        <v>608</v>
      </c>
      <c r="AG10" s="56">
        <v>508</v>
      </c>
      <c r="AH10" s="56">
        <v>408</v>
      </c>
      <c r="AI10" s="56">
        <v>308</v>
      </c>
      <c r="AJ10" s="56">
        <v>208</v>
      </c>
      <c r="AK10" s="56">
        <v>108</v>
      </c>
    </row>
    <row r="11" spans="2:37" ht="21" customHeight="1" x14ac:dyDescent="0.15">
      <c r="B11" s="8">
        <v>3</v>
      </c>
      <c r="C11" s="25"/>
      <c r="D11" s="25"/>
      <c r="E11" s="36"/>
      <c r="F11" s="29"/>
      <c r="G11" s="58"/>
      <c r="H11" s="18"/>
      <c r="I11" s="60"/>
      <c r="J11" s="18"/>
      <c r="K11" s="6"/>
      <c r="M11" s="80"/>
      <c r="N11" s="32" t="s">
        <v>62</v>
      </c>
      <c r="O11" s="16" t="s">
        <v>33</v>
      </c>
      <c r="Z11" s="56"/>
      <c r="AA11" s="56"/>
      <c r="AB11" s="56">
        <v>609</v>
      </c>
      <c r="AC11" s="56">
        <v>509</v>
      </c>
      <c r="AD11" s="56">
        <v>409</v>
      </c>
      <c r="AE11" s="56">
        <v>309</v>
      </c>
      <c r="AF11" s="56">
        <v>609</v>
      </c>
      <c r="AG11" s="56">
        <v>509</v>
      </c>
      <c r="AH11" s="56">
        <v>409</v>
      </c>
      <c r="AI11" s="56">
        <v>309</v>
      </c>
      <c r="AJ11" s="56">
        <v>209</v>
      </c>
      <c r="AK11" s="56">
        <v>109</v>
      </c>
    </row>
    <row r="12" spans="2:37" ht="21" customHeight="1" x14ac:dyDescent="0.15">
      <c r="B12" s="7">
        <v>4</v>
      </c>
      <c r="C12" s="25"/>
      <c r="D12" s="25"/>
      <c r="E12" s="36"/>
      <c r="F12" s="29"/>
      <c r="G12" s="58"/>
      <c r="H12" s="18"/>
      <c r="I12" s="60"/>
      <c r="J12" s="18"/>
      <c r="K12" s="6"/>
      <c r="M12" s="80"/>
      <c r="N12" s="32" t="s">
        <v>62</v>
      </c>
      <c r="O12" s="16" t="s">
        <v>60</v>
      </c>
      <c r="Z12" s="56"/>
      <c r="AA12" s="56"/>
      <c r="AB12" s="56">
        <v>610</v>
      </c>
      <c r="AC12" s="56">
        <v>510</v>
      </c>
      <c r="AD12" s="56">
        <v>410</v>
      </c>
      <c r="AE12" s="56">
        <v>310</v>
      </c>
      <c r="AF12" s="56">
        <v>610</v>
      </c>
      <c r="AG12" s="56">
        <v>510</v>
      </c>
      <c r="AH12" s="56">
        <v>410</v>
      </c>
      <c r="AI12" s="56">
        <v>310</v>
      </c>
      <c r="AJ12" s="56">
        <v>210</v>
      </c>
      <c r="AK12" s="56">
        <v>110</v>
      </c>
    </row>
    <row r="13" spans="2:37" ht="21" customHeight="1" x14ac:dyDescent="0.15">
      <c r="B13" s="8">
        <v>5</v>
      </c>
      <c r="C13" s="25"/>
      <c r="D13" s="25"/>
      <c r="E13" s="36"/>
      <c r="F13" s="29"/>
      <c r="G13" s="58"/>
      <c r="H13" s="18"/>
      <c r="I13" s="60"/>
      <c r="J13" s="18"/>
      <c r="K13" s="6"/>
      <c r="M13" s="80"/>
      <c r="N13" s="32" t="s">
        <v>62</v>
      </c>
      <c r="O13" s="33" t="s">
        <v>64</v>
      </c>
      <c r="P13" s="26"/>
      <c r="Q13" s="26"/>
    </row>
    <row r="14" spans="2:37" ht="21" customHeight="1" x14ac:dyDescent="0.15">
      <c r="B14" s="8">
        <v>6</v>
      </c>
      <c r="C14" s="25"/>
      <c r="D14" s="25"/>
      <c r="E14" s="36"/>
      <c r="F14" s="29"/>
      <c r="G14" s="58"/>
      <c r="H14" s="18"/>
      <c r="I14" s="60"/>
      <c r="J14" s="18"/>
      <c r="K14" s="6"/>
      <c r="M14" s="80"/>
      <c r="N14" s="26"/>
      <c r="O14" s="16" t="s">
        <v>65</v>
      </c>
      <c r="P14" s="26"/>
      <c r="Q14" s="26"/>
    </row>
    <row r="15" spans="2:37" ht="21" customHeight="1" x14ac:dyDescent="0.15">
      <c r="B15" s="7">
        <v>7</v>
      </c>
      <c r="C15" s="25"/>
      <c r="D15" s="25"/>
      <c r="E15" s="36"/>
      <c r="F15" s="29"/>
      <c r="G15" s="58"/>
      <c r="H15" s="18"/>
      <c r="I15" s="60"/>
      <c r="J15" s="18"/>
      <c r="K15" s="6"/>
      <c r="M15" s="80"/>
      <c r="N15" s="26"/>
      <c r="O15" s="1"/>
      <c r="P15" s="1"/>
      <c r="Q15" s="1"/>
      <c r="R15" s="1"/>
      <c r="S15" s="1"/>
    </row>
    <row r="16" spans="2:37" ht="21" customHeight="1" x14ac:dyDescent="0.15">
      <c r="B16" s="7">
        <v>8</v>
      </c>
      <c r="C16" s="25"/>
      <c r="D16" s="25"/>
      <c r="E16" s="36"/>
      <c r="F16" s="29"/>
      <c r="G16" s="58"/>
      <c r="H16" s="18"/>
      <c r="I16" s="60"/>
      <c r="J16" s="18"/>
      <c r="K16" s="6"/>
      <c r="M16" s="80"/>
      <c r="N16" s="26"/>
      <c r="O16" s="23"/>
      <c r="P16" s="1"/>
      <c r="Q16" s="1"/>
      <c r="R16" s="1"/>
      <c r="S16" s="1"/>
    </row>
    <row r="17" spans="2:18" ht="21" customHeight="1" x14ac:dyDescent="0.15">
      <c r="B17" s="8">
        <v>9</v>
      </c>
      <c r="C17" s="25"/>
      <c r="D17" s="25"/>
      <c r="E17" s="36"/>
      <c r="F17" s="29"/>
      <c r="G17" s="58"/>
      <c r="H17" s="18"/>
      <c r="I17" s="60"/>
      <c r="J17" s="18"/>
      <c r="K17" s="6"/>
      <c r="M17" s="80" t="str">
        <f>IF($J$81=0,"","シングルスの入力不備"&amp;CHAR(10)&amp;CHAR(10)&amp;"番号の重複")</f>
        <v/>
      </c>
      <c r="N17" s="26"/>
      <c r="O17" s="1"/>
      <c r="P17" s="26"/>
      <c r="Q17" s="26"/>
      <c r="R17" s="26"/>
    </row>
    <row r="18" spans="2:18" ht="21" customHeight="1" x14ac:dyDescent="0.15">
      <c r="B18" s="8">
        <v>10</v>
      </c>
      <c r="C18" s="25"/>
      <c r="D18" s="25"/>
      <c r="E18" s="36"/>
      <c r="F18" s="29"/>
      <c r="G18" s="58"/>
      <c r="H18" s="18"/>
      <c r="I18" s="60"/>
      <c r="J18" s="18"/>
      <c r="K18" s="6"/>
      <c r="M18" s="80"/>
      <c r="N18" s="27"/>
      <c r="O18" s="1"/>
      <c r="P18" s="27"/>
      <c r="Q18" s="27"/>
    </row>
    <row r="19" spans="2:18" ht="21" customHeight="1" x14ac:dyDescent="0.15">
      <c r="B19" s="7">
        <v>11</v>
      </c>
      <c r="C19" s="25"/>
      <c r="D19" s="25"/>
      <c r="E19" s="36"/>
      <c r="F19" s="29"/>
      <c r="G19" s="58"/>
      <c r="H19" s="18"/>
      <c r="I19" s="60"/>
      <c r="J19" s="18"/>
      <c r="K19" s="6"/>
      <c r="M19" s="80"/>
      <c r="N19" s="27"/>
      <c r="O19" s="16"/>
      <c r="P19" s="27"/>
      <c r="Q19" s="27"/>
    </row>
    <row r="20" spans="2:18" ht="21" customHeight="1" x14ac:dyDescent="0.15">
      <c r="B20" s="8">
        <v>12</v>
      </c>
      <c r="C20" s="25"/>
      <c r="D20" s="25"/>
      <c r="E20" s="36"/>
      <c r="F20" s="29"/>
      <c r="G20" s="58"/>
      <c r="H20" s="18"/>
      <c r="I20" s="60"/>
      <c r="J20" s="18"/>
      <c r="K20" s="6"/>
      <c r="M20" s="80"/>
      <c r="O20" s="1"/>
    </row>
    <row r="21" spans="2:18" ht="21" customHeight="1" x14ac:dyDescent="0.15">
      <c r="B21" s="8">
        <v>13</v>
      </c>
      <c r="C21" s="25"/>
      <c r="D21" s="25"/>
      <c r="E21" s="36"/>
      <c r="F21" s="29"/>
      <c r="G21" s="58"/>
      <c r="H21" s="18"/>
      <c r="I21" s="60"/>
      <c r="J21" s="18"/>
      <c r="K21" s="6"/>
      <c r="M21" s="80"/>
    </row>
    <row r="22" spans="2:18" ht="21" customHeight="1" x14ac:dyDescent="0.15">
      <c r="B22" s="7">
        <v>14</v>
      </c>
      <c r="C22" s="25"/>
      <c r="D22" s="25"/>
      <c r="E22" s="36"/>
      <c r="F22" s="29"/>
      <c r="G22" s="58"/>
      <c r="H22" s="18"/>
      <c r="I22" s="60"/>
      <c r="J22" s="18"/>
      <c r="K22" s="6"/>
      <c r="M22" s="80"/>
      <c r="O22" s="1"/>
    </row>
    <row r="23" spans="2:18" ht="21" customHeight="1" x14ac:dyDescent="0.15">
      <c r="B23" s="7">
        <v>15</v>
      </c>
      <c r="C23" s="25"/>
      <c r="D23" s="25"/>
      <c r="E23" s="36"/>
      <c r="F23" s="29"/>
      <c r="G23" s="58"/>
      <c r="H23" s="18"/>
      <c r="I23" s="60"/>
      <c r="J23" s="18"/>
      <c r="K23" s="6"/>
      <c r="M23" s="80"/>
      <c r="O23" s="16"/>
    </row>
    <row r="24" spans="2:18" ht="21" customHeight="1" x14ac:dyDescent="0.15">
      <c r="B24" s="8">
        <v>16</v>
      </c>
      <c r="C24" s="25"/>
      <c r="D24" s="25"/>
      <c r="E24" s="36"/>
      <c r="F24" s="29"/>
      <c r="G24" s="58"/>
      <c r="H24" s="18"/>
      <c r="I24" s="60"/>
      <c r="J24" s="18"/>
      <c r="K24" s="6"/>
      <c r="M24" s="80"/>
      <c r="O24" s="16"/>
    </row>
    <row r="25" spans="2:18" ht="21" customHeight="1" x14ac:dyDescent="0.15">
      <c r="B25" s="8">
        <v>17</v>
      </c>
      <c r="C25" s="25"/>
      <c r="D25" s="25"/>
      <c r="E25" s="36"/>
      <c r="F25" s="29"/>
      <c r="G25" s="58"/>
      <c r="H25" s="18"/>
      <c r="I25" s="60"/>
      <c r="J25" s="18"/>
      <c r="K25" s="6"/>
      <c r="M25" s="67"/>
    </row>
    <row r="26" spans="2:18" ht="21" customHeight="1" x14ac:dyDescent="0.15">
      <c r="B26" s="7">
        <v>18</v>
      </c>
      <c r="C26" s="25"/>
      <c r="D26" s="25"/>
      <c r="E26" s="36"/>
      <c r="F26" s="29"/>
      <c r="G26" s="58"/>
      <c r="H26" s="18"/>
      <c r="I26" s="60"/>
      <c r="J26" s="18"/>
      <c r="K26" s="6"/>
      <c r="M26" s="67"/>
    </row>
    <row r="27" spans="2:18" ht="21" customHeight="1" x14ac:dyDescent="0.15">
      <c r="B27" s="8">
        <v>19</v>
      </c>
      <c r="C27" s="25"/>
      <c r="D27" s="25"/>
      <c r="E27" s="36"/>
      <c r="F27" s="29"/>
      <c r="G27" s="58"/>
      <c r="H27" s="18"/>
      <c r="I27" s="60"/>
      <c r="J27" s="18"/>
      <c r="K27" s="6"/>
      <c r="M27" s="67"/>
    </row>
    <row r="28" spans="2:18" ht="21" customHeight="1" x14ac:dyDescent="0.15">
      <c r="B28" s="8">
        <v>20</v>
      </c>
      <c r="C28" s="25"/>
      <c r="D28" s="25"/>
      <c r="E28" s="36"/>
      <c r="F28" s="29"/>
      <c r="G28" s="58"/>
      <c r="H28" s="18"/>
      <c r="I28" s="60"/>
      <c r="J28" s="18"/>
      <c r="K28" s="6"/>
      <c r="M28" s="67"/>
    </row>
    <row r="29" spans="2:18" ht="21" customHeight="1" x14ac:dyDescent="0.15">
      <c r="B29" s="8">
        <v>21</v>
      </c>
      <c r="C29" s="25"/>
      <c r="D29" s="25"/>
      <c r="E29" s="36"/>
      <c r="F29" s="29"/>
      <c r="G29" s="58"/>
      <c r="H29" s="18"/>
      <c r="I29" s="60"/>
      <c r="J29" s="18"/>
      <c r="K29" s="6"/>
    </row>
    <row r="30" spans="2:18" ht="21" customHeight="1" x14ac:dyDescent="0.15">
      <c r="B30" s="8">
        <v>22</v>
      </c>
      <c r="C30" s="25"/>
      <c r="D30" s="25"/>
      <c r="E30" s="36"/>
      <c r="F30" s="29"/>
      <c r="G30" s="58"/>
      <c r="H30" s="18"/>
      <c r="I30" s="60"/>
      <c r="J30" s="18"/>
      <c r="K30" s="6"/>
    </row>
    <row r="31" spans="2:18" ht="21" customHeight="1" x14ac:dyDescent="0.15">
      <c r="B31" s="8">
        <v>23</v>
      </c>
      <c r="C31" s="25"/>
      <c r="D31" s="25"/>
      <c r="E31" s="36"/>
      <c r="F31" s="29"/>
      <c r="G31" s="58"/>
      <c r="H31" s="18"/>
      <c r="I31" s="60"/>
      <c r="J31" s="18"/>
      <c r="K31" s="6"/>
    </row>
    <row r="32" spans="2:18" ht="21" customHeight="1" x14ac:dyDescent="0.15">
      <c r="B32" s="8">
        <v>24</v>
      </c>
      <c r="C32" s="25"/>
      <c r="D32" s="25"/>
      <c r="E32" s="36"/>
      <c r="F32" s="29"/>
      <c r="G32" s="58"/>
      <c r="H32" s="18"/>
      <c r="I32" s="60"/>
      <c r="J32" s="18"/>
      <c r="K32" s="6"/>
    </row>
    <row r="33" spans="2:53" ht="21" customHeight="1" x14ac:dyDescent="0.15">
      <c r="B33" s="8">
        <v>25</v>
      </c>
      <c r="C33" s="25"/>
      <c r="D33" s="25"/>
      <c r="E33" s="36"/>
      <c r="F33" s="29"/>
      <c r="G33" s="58"/>
      <c r="H33" s="18"/>
      <c r="I33" s="60"/>
      <c r="J33" s="18"/>
      <c r="K33" s="6"/>
    </row>
    <row r="34" spans="2:53" ht="21" customHeight="1" x14ac:dyDescent="0.15">
      <c r="B34" s="8">
        <v>26</v>
      </c>
      <c r="C34" s="25"/>
      <c r="D34" s="25"/>
      <c r="E34" s="36"/>
      <c r="F34" s="29"/>
      <c r="G34" s="58"/>
      <c r="H34" s="18"/>
      <c r="I34" s="60"/>
      <c r="J34" s="18"/>
      <c r="K34" s="6"/>
    </row>
    <row r="35" spans="2:53" ht="21" customHeight="1" x14ac:dyDescent="0.15">
      <c r="B35" s="8">
        <v>27</v>
      </c>
      <c r="C35" s="25"/>
      <c r="D35" s="25"/>
      <c r="E35" s="36"/>
      <c r="F35" s="29"/>
      <c r="G35" s="58"/>
      <c r="H35" s="18"/>
      <c r="I35" s="60"/>
      <c r="J35" s="18"/>
      <c r="K35" s="6"/>
    </row>
    <row r="36" spans="2:53" ht="21" customHeight="1" x14ac:dyDescent="0.15">
      <c r="B36" s="8">
        <v>28</v>
      </c>
      <c r="C36" s="25"/>
      <c r="D36" s="25"/>
      <c r="E36" s="36"/>
      <c r="F36" s="29"/>
      <c r="G36" s="58"/>
      <c r="H36" s="18"/>
      <c r="I36" s="60"/>
      <c r="J36" s="18"/>
      <c r="K36" s="6"/>
    </row>
    <row r="37" spans="2:53" ht="21" customHeight="1" x14ac:dyDescent="0.15">
      <c r="B37" s="8">
        <v>29</v>
      </c>
      <c r="C37" s="25"/>
      <c r="D37" s="25"/>
      <c r="E37" s="36"/>
      <c r="F37" s="29"/>
      <c r="G37" s="58"/>
      <c r="H37" s="18"/>
      <c r="I37" s="60"/>
      <c r="J37" s="18"/>
      <c r="K37" s="6"/>
    </row>
    <row r="38" spans="2:53" ht="21" customHeight="1" x14ac:dyDescent="0.15">
      <c r="B38" s="8">
        <v>30</v>
      </c>
      <c r="C38" s="25"/>
      <c r="D38" s="25"/>
      <c r="E38" s="36"/>
      <c r="F38" s="29"/>
      <c r="G38" s="58"/>
      <c r="H38" s="18"/>
      <c r="I38" s="60"/>
      <c r="J38" s="18"/>
      <c r="K38" s="6"/>
    </row>
    <row r="39" spans="2:53" ht="21" customHeight="1" x14ac:dyDescent="0.15">
      <c r="B39" s="3" t="s">
        <v>12</v>
      </c>
      <c r="C39" s="2" t="s">
        <v>13</v>
      </c>
      <c r="D39" s="2" t="s">
        <v>14</v>
      </c>
      <c r="E39" s="37" t="s">
        <v>44</v>
      </c>
      <c r="F39" s="5">
        <v>6</v>
      </c>
      <c r="G39" s="13" t="s">
        <v>19</v>
      </c>
      <c r="H39" s="14">
        <v>601</v>
      </c>
      <c r="I39" s="19" t="s">
        <v>22</v>
      </c>
      <c r="J39" s="14">
        <v>601</v>
      </c>
      <c r="K39" s="4"/>
    </row>
    <row r="40" spans="2:53" ht="21" customHeight="1" x14ac:dyDescent="0.15">
      <c r="B40" s="3" t="s">
        <v>15</v>
      </c>
      <c r="C40" s="2" t="s">
        <v>13</v>
      </c>
      <c r="D40" s="2" t="s">
        <v>18</v>
      </c>
      <c r="E40" s="37" t="s">
        <v>45</v>
      </c>
      <c r="F40" s="5">
        <v>5</v>
      </c>
      <c r="G40" s="13" t="s">
        <v>19</v>
      </c>
      <c r="H40" s="14">
        <v>601</v>
      </c>
      <c r="I40" s="19" t="s">
        <v>26</v>
      </c>
      <c r="J40" s="14">
        <v>501</v>
      </c>
      <c r="K40" s="4"/>
    </row>
    <row r="41" spans="2:53" ht="21" customHeight="1" x14ac:dyDescent="0.15">
      <c r="B41" s="3" t="s">
        <v>16</v>
      </c>
      <c r="C41" s="2" t="s">
        <v>17</v>
      </c>
      <c r="D41" s="2" t="s">
        <v>46</v>
      </c>
      <c r="E41" s="37" t="s">
        <v>47</v>
      </c>
      <c r="F41" s="5">
        <v>4</v>
      </c>
      <c r="G41" s="13" t="s">
        <v>20</v>
      </c>
      <c r="H41" s="14">
        <v>401</v>
      </c>
      <c r="I41" s="19" t="s">
        <v>23</v>
      </c>
      <c r="J41" s="14">
        <v>401</v>
      </c>
      <c r="K41" s="4"/>
    </row>
    <row r="42" spans="2:53" ht="21" customHeight="1" x14ac:dyDescent="0.15">
      <c r="B42" s="3" t="s">
        <v>27</v>
      </c>
      <c r="C42" s="2" t="s">
        <v>21</v>
      </c>
      <c r="D42" s="2" t="s">
        <v>48</v>
      </c>
      <c r="E42" s="37" t="s">
        <v>49</v>
      </c>
      <c r="F42" s="5">
        <v>4</v>
      </c>
      <c r="G42" s="13" t="s">
        <v>20</v>
      </c>
      <c r="H42" s="14">
        <v>401</v>
      </c>
      <c r="I42" s="19" t="s">
        <v>23</v>
      </c>
      <c r="J42" s="14">
        <v>402</v>
      </c>
      <c r="K42" s="4"/>
    </row>
    <row r="43" spans="2:53" ht="21" customHeight="1" x14ac:dyDescent="0.15">
      <c r="B43" s="3" t="s">
        <v>28</v>
      </c>
      <c r="C43" s="2" t="s">
        <v>21</v>
      </c>
      <c r="D43" s="2" t="s">
        <v>50</v>
      </c>
      <c r="E43" s="37" t="s">
        <v>51</v>
      </c>
      <c r="F43" s="5">
        <v>4</v>
      </c>
      <c r="G43" s="13" t="s">
        <v>20</v>
      </c>
      <c r="H43" s="14">
        <v>402</v>
      </c>
      <c r="I43" s="19" t="s">
        <v>23</v>
      </c>
      <c r="J43" s="14">
        <v>403</v>
      </c>
      <c r="K43" s="4"/>
    </row>
    <row r="44" spans="2:53" ht="21" customHeight="1" x14ac:dyDescent="0.15">
      <c r="B44" s="3" t="s">
        <v>29</v>
      </c>
      <c r="C44" s="2" t="s">
        <v>31</v>
      </c>
      <c r="D44" s="2" t="s">
        <v>32</v>
      </c>
      <c r="E44" s="37" t="s">
        <v>52</v>
      </c>
      <c r="F44" s="5">
        <v>2</v>
      </c>
      <c r="G44" s="13" t="s">
        <v>20</v>
      </c>
      <c r="H44" s="14">
        <v>402</v>
      </c>
      <c r="I44" s="19" t="s">
        <v>24</v>
      </c>
      <c r="J44" s="14">
        <v>201</v>
      </c>
      <c r="K44" s="6"/>
    </row>
    <row r="45" spans="2:53" ht="21" customHeight="1" x14ac:dyDescent="0.15">
      <c r="B45" s="12"/>
      <c r="C45" s="10"/>
      <c r="D45" s="10"/>
      <c r="E45" s="10"/>
      <c r="F45" s="10"/>
      <c r="G45" s="10"/>
      <c r="H45" s="10"/>
      <c r="I45" s="10"/>
      <c r="J45" s="10"/>
      <c r="K45" s="10"/>
    </row>
    <row r="46" spans="2:53" s="15" customFormat="1" ht="21" customHeight="1" x14ac:dyDescent="0.15">
      <c r="B46" s="53"/>
      <c r="C46" s="54"/>
      <c r="D46" s="54"/>
      <c r="E46" s="54"/>
      <c r="F46" s="54"/>
      <c r="G46" s="54"/>
      <c r="H46" s="54"/>
      <c r="I46" s="54"/>
      <c r="J46" s="54"/>
      <c r="K46" s="54"/>
      <c r="M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</row>
    <row r="47" spans="2:53" s="15" customFormat="1" ht="21" customHeight="1" x14ac:dyDescent="0.15">
      <c r="B47" s="53"/>
      <c r="C47" s="54"/>
      <c r="D47" s="54"/>
      <c r="E47" s="54"/>
      <c r="F47" s="54"/>
      <c r="G47" s="54"/>
      <c r="H47" s="54"/>
      <c r="I47" s="54"/>
      <c r="J47" s="54"/>
      <c r="K47" s="54"/>
      <c r="M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</row>
    <row r="48" spans="2:53" s="15" customFormat="1" ht="23.25" customHeight="1" x14ac:dyDescent="0.15">
      <c r="B48" s="53"/>
      <c r="C48" s="54"/>
      <c r="D48" s="54"/>
      <c r="E48" s="54"/>
      <c r="F48" s="54"/>
      <c r="G48" s="54"/>
      <c r="H48" s="54"/>
      <c r="I48" s="54"/>
      <c r="J48" s="54"/>
      <c r="K48" s="54"/>
      <c r="M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</row>
    <row r="49" spans="2:53" s="15" customFormat="1" ht="23.25" customHeight="1" x14ac:dyDescent="0.15">
      <c r="B49" s="53"/>
      <c r="C49" s="54"/>
      <c r="D49" s="54"/>
      <c r="E49" s="54"/>
      <c r="F49" s="54"/>
      <c r="G49" s="54"/>
      <c r="H49" s="54"/>
      <c r="I49" s="54"/>
      <c r="J49" s="54"/>
      <c r="K49" s="54"/>
      <c r="M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</row>
    <row r="50" spans="2:53" s="15" customFormat="1" ht="13.9" customHeight="1" x14ac:dyDescent="0.15">
      <c r="G50" s="55"/>
      <c r="H50" s="71">
        <f>COUNTIF($H$9:$H$38,H9)</f>
        <v>0</v>
      </c>
      <c r="I50" s="72"/>
      <c r="J50" s="71">
        <f>COUNTIF($J$9:$J$38,J9)</f>
        <v>0</v>
      </c>
      <c r="M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</row>
    <row r="51" spans="2:53" s="15" customFormat="1" ht="13.9" customHeight="1" x14ac:dyDescent="0.15">
      <c r="G51" s="55"/>
      <c r="H51" s="71">
        <f t="shared" ref="H51:H79" si="0">COUNTIF($H$9:$H$38,H10)</f>
        <v>0</v>
      </c>
      <c r="I51" s="72"/>
      <c r="J51" s="71">
        <f t="shared" ref="J51:J79" si="1">COUNTIF($J$9:$J$38,J10)</f>
        <v>0</v>
      </c>
      <c r="M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</row>
    <row r="52" spans="2:53" s="15" customFormat="1" ht="13.9" customHeight="1" x14ac:dyDescent="0.15">
      <c r="G52" s="55"/>
      <c r="H52" s="71">
        <f t="shared" si="0"/>
        <v>0</v>
      </c>
      <c r="I52" s="72"/>
      <c r="J52" s="71">
        <f t="shared" si="1"/>
        <v>0</v>
      </c>
      <c r="M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</row>
    <row r="53" spans="2:53" s="15" customFormat="1" ht="13.9" customHeight="1" x14ac:dyDescent="0.15">
      <c r="G53" s="55"/>
      <c r="H53" s="71">
        <f t="shared" si="0"/>
        <v>0</v>
      </c>
      <c r="I53" s="72"/>
      <c r="J53" s="71">
        <f t="shared" si="1"/>
        <v>0</v>
      </c>
      <c r="M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</row>
    <row r="54" spans="2:53" s="15" customFormat="1" ht="13.9" customHeight="1" x14ac:dyDescent="0.15">
      <c r="G54" s="55"/>
      <c r="H54" s="71">
        <f t="shared" si="0"/>
        <v>0</v>
      </c>
      <c r="I54" s="72"/>
      <c r="J54" s="71">
        <f t="shared" si="1"/>
        <v>0</v>
      </c>
      <c r="M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</row>
    <row r="55" spans="2:53" s="15" customFormat="1" ht="13.9" customHeight="1" x14ac:dyDescent="0.15">
      <c r="G55" s="55"/>
      <c r="H55" s="71">
        <f t="shared" si="0"/>
        <v>0</v>
      </c>
      <c r="I55" s="72"/>
      <c r="J55" s="71">
        <f t="shared" si="1"/>
        <v>0</v>
      </c>
      <c r="M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</row>
    <row r="56" spans="2:53" s="15" customFormat="1" ht="13.9" customHeight="1" x14ac:dyDescent="0.15">
      <c r="G56" s="55"/>
      <c r="H56" s="71">
        <f t="shared" si="0"/>
        <v>0</v>
      </c>
      <c r="I56" s="72"/>
      <c r="J56" s="71">
        <f t="shared" si="1"/>
        <v>0</v>
      </c>
      <c r="M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</row>
    <row r="57" spans="2:53" s="15" customFormat="1" ht="13.9" customHeight="1" x14ac:dyDescent="0.15">
      <c r="G57" s="55"/>
      <c r="H57" s="71">
        <f t="shared" si="0"/>
        <v>0</v>
      </c>
      <c r="I57" s="72"/>
      <c r="J57" s="71">
        <f t="shared" si="1"/>
        <v>0</v>
      </c>
      <c r="M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</row>
    <row r="58" spans="2:53" s="15" customFormat="1" ht="13.9" customHeight="1" x14ac:dyDescent="0.15">
      <c r="G58" s="55"/>
      <c r="H58" s="71">
        <f t="shared" si="0"/>
        <v>0</v>
      </c>
      <c r="I58" s="72"/>
      <c r="J58" s="71">
        <f t="shared" si="1"/>
        <v>0</v>
      </c>
      <c r="M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</row>
    <row r="59" spans="2:53" s="15" customFormat="1" ht="13.9" customHeight="1" x14ac:dyDescent="0.15">
      <c r="G59" s="55"/>
      <c r="H59" s="71">
        <f t="shared" si="0"/>
        <v>0</v>
      </c>
      <c r="I59" s="72"/>
      <c r="J59" s="71">
        <f t="shared" si="1"/>
        <v>0</v>
      </c>
      <c r="M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</row>
    <row r="60" spans="2:53" s="15" customFormat="1" ht="13.9" customHeight="1" x14ac:dyDescent="0.15">
      <c r="G60" s="55"/>
      <c r="H60" s="71">
        <f t="shared" si="0"/>
        <v>0</v>
      </c>
      <c r="I60" s="72"/>
      <c r="J60" s="71">
        <f t="shared" si="1"/>
        <v>0</v>
      </c>
      <c r="M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</row>
    <row r="61" spans="2:53" s="15" customFormat="1" ht="13.9" customHeight="1" x14ac:dyDescent="0.15">
      <c r="G61" s="55"/>
      <c r="H61" s="71">
        <f t="shared" si="0"/>
        <v>0</v>
      </c>
      <c r="I61" s="72"/>
      <c r="J61" s="71">
        <f t="shared" si="1"/>
        <v>0</v>
      </c>
      <c r="M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</row>
    <row r="62" spans="2:53" s="15" customFormat="1" ht="13.9" customHeight="1" x14ac:dyDescent="0.15">
      <c r="G62" s="55"/>
      <c r="H62" s="71">
        <f t="shared" si="0"/>
        <v>0</v>
      </c>
      <c r="I62" s="72"/>
      <c r="J62" s="71">
        <f t="shared" si="1"/>
        <v>0</v>
      </c>
      <c r="M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</row>
    <row r="63" spans="2:53" s="15" customFormat="1" ht="13.9" customHeight="1" x14ac:dyDescent="0.15">
      <c r="G63" s="55"/>
      <c r="H63" s="71">
        <f t="shared" si="0"/>
        <v>0</v>
      </c>
      <c r="I63" s="72"/>
      <c r="J63" s="71">
        <f t="shared" si="1"/>
        <v>0</v>
      </c>
      <c r="M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</row>
    <row r="64" spans="2:53" s="15" customFormat="1" ht="13.9" customHeight="1" x14ac:dyDescent="0.15">
      <c r="G64" s="55"/>
      <c r="H64" s="71">
        <f t="shared" si="0"/>
        <v>0</v>
      </c>
      <c r="I64" s="72"/>
      <c r="J64" s="71">
        <f t="shared" si="1"/>
        <v>0</v>
      </c>
      <c r="M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</row>
    <row r="65" spans="7:53" s="15" customFormat="1" ht="13.9" customHeight="1" x14ac:dyDescent="0.15">
      <c r="G65" s="55"/>
      <c r="H65" s="71">
        <f t="shared" si="0"/>
        <v>0</v>
      </c>
      <c r="I65" s="72"/>
      <c r="J65" s="71">
        <f t="shared" si="1"/>
        <v>0</v>
      </c>
      <c r="M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7:53" s="15" customFormat="1" ht="13.9" customHeight="1" x14ac:dyDescent="0.15">
      <c r="G66" s="55"/>
      <c r="H66" s="71">
        <f t="shared" si="0"/>
        <v>0</v>
      </c>
      <c r="I66" s="72"/>
      <c r="J66" s="71">
        <f t="shared" si="1"/>
        <v>0</v>
      </c>
      <c r="M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7:53" s="15" customFormat="1" ht="13.9" customHeight="1" x14ac:dyDescent="0.15">
      <c r="G67" s="55"/>
      <c r="H67" s="71">
        <f t="shared" si="0"/>
        <v>0</v>
      </c>
      <c r="I67" s="72"/>
      <c r="J67" s="71">
        <f t="shared" si="1"/>
        <v>0</v>
      </c>
      <c r="M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7:53" s="15" customFormat="1" ht="13.9" customHeight="1" x14ac:dyDescent="0.15">
      <c r="G68" s="55"/>
      <c r="H68" s="71">
        <f t="shared" si="0"/>
        <v>0</v>
      </c>
      <c r="I68" s="72"/>
      <c r="J68" s="71">
        <f t="shared" si="1"/>
        <v>0</v>
      </c>
      <c r="M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7:53" s="15" customFormat="1" ht="13.9" customHeight="1" x14ac:dyDescent="0.15">
      <c r="G69" s="55"/>
      <c r="H69" s="71">
        <f t="shared" si="0"/>
        <v>0</v>
      </c>
      <c r="I69" s="72"/>
      <c r="J69" s="71">
        <f t="shared" si="1"/>
        <v>0</v>
      </c>
      <c r="M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7:53" s="15" customFormat="1" ht="13.9" customHeight="1" x14ac:dyDescent="0.15">
      <c r="G70" s="55"/>
      <c r="H70" s="71">
        <f t="shared" si="0"/>
        <v>0</v>
      </c>
      <c r="I70" s="72"/>
      <c r="J70" s="71">
        <f t="shared" si="1"/>
        <v>0</v>
      </c>
      <c r="M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7:53" s="15" customFormat="1" ht="13.9" customHeight="1" x14ac:dyDescent="0.15">
      <c r="G71" s="55"/>
      <c r="H71" s="71">
        <f t="shared" si="0"/>
        <v>0</v>
      </c>
      <c r="I71" s="72"/>
      <c r="J71" s="71">
        <f t="shared" si="1"/>
        <v>0</v>
      </c>
      <c r="M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7:53" s="15" customFormat="1" ht="13.9" customHeight="1" x14ac:dyDescent="0.15">
      <c r="G72" s="55"/>
      <c r="H72" s="71">
        <f t="shared" si="0"/>
        <v>0</v>
      </c>
      <c r="I72" s="72"/>
      <c r="J72" s="71">
        <f t="shared" si="1"/>
        <v>0</v>
      </c>
      <c r="M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7:53" s="15" customFormat="1" ht="13.9" customHeight="1" x14ac:dyDescent="0.15">
      <c r="G73" s="55"/>
      <c r="H73" s="71">
        <f t="shared" si="0"/>
        <v>0</v>
      </c>
      <c r="I73" s="72"/>
      <c r="J73" s="71">
        <f t="shared" si="1"/>
        <v>0</v>
      </c>
      <c r="M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7:53" s="15" customFormat="1" ht="13.9" customHeight="1" x14ac:dyDescent="0.15">
      <c r="G74" s="55"/>
      <c r="H74" s="71">
        <f t="shared" si="0"/>
        <v>0</v>
      </c>
      <c r="I74" s="72"/>
      <c r="J74" s="71">
        <f t="shared" si="1"/>
        <v>0</v>
      </c>
      <c r="M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7:53" s="15" customFormat="1" ht="13.9" customHeight="1" x14ac:dyDescent="0.15">
      <c r="G75" s="55"/>
      <c r="H75" s="71">
        <f t="shared" si="0"/>
        <v>0</v>
      </c>
      <c r="I75" s="72"/>
      <c r="J75" s="71">
        <f t="shared" si="1"/>
        <v>0</v>
      </c>
      <c r="M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7:53" s="15" customFormat="1" ht="13.9" customHeight="1" x14ac:dyDescent="0.15">
      <c r="G76" s="55"/>
      <c r="H76" s="71">
        <f t="shared" si="0"/>
        <v>0</v>
      </c>
      <c r="I76" s="72"/>
      <c r="J76" s="71">
        <f t="shared" si="1"/>
        <v>0</v>
      </c>
      <c r="M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7:53" s="15" customFormat="1" ht="13.9" customHeight="1" x14ac:dyDescent="0.15">
      <c r="G77" s="55"/>
      <c r="H77" s="71">
        <f t="shared" si="0"/>
        <v>0</v>
      </c>
      <c r="I77" s="72"/>
      <c r="J77" s="71">
        <f t="shared" si="1"/>
        <v>0</v>
      </c>
      <c r="M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7:53" s="15" customFormat="1" ht="13.9" customHeight="1" x14ac:dyDescent="0.15">
      <c r="G78" s="55"/>
      <c r="H78" s="71">
        <f t="shared" si="0"/>
        <v>0</v>
      </c>
      <c r="I78" s="72"/>
      <c r="J78" s="71">
        <f t="shared" si="1"/>
        <v>0</v>
      </c>
      <c r="M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7:53" s="15" customFormat="1" ht="13.9" customHeight="1" x14ac:dyDescent="0.15">
      <c r="G79" s="55"/>
      <c r="H79" s="71">
        <f t="shared" si="0"/>
        <v>0</v>
      </c>
      <c r="I79" s="72"/>
      <c r="J79" s="71">
        <f t="shared" si="1"/>
        <v>0</v>
      </c>
      <c r="M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7:53" s="15" customFormat="1" ht="13.9" customHeight="1" x14ac:dyDescent="0.15">
      <c r="H80" s="65"/>
      <c r="I80" s="65"/>
      <c r="J80" s="65"/>
      <c r="M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8:53" s="15" customFormat="1" ht="13.9" customHeight="1" x14ac:dyDescent="0.15">
      <c r="H81" s="71">
        <f>COUNTIF($H$50:$H$79,"&gt;=3")+COUNTIF(H50:H79,1)</f>
        <v>0</v>
      </c>
      <c r="I81" s="65"/>
      <c r="J81" s="71">
        <f>COUNTIF($J$50:$J$79,"&gt;=2")</f>
        <v>0</v>
      </c>
      <c r="M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8:53" s="15" customFormat="1" ht="13.9" customHeight="1" x14ac:dyDescent="0.15">
      <c r="H82" s="65"/>
      <c r="I82" s="65"/>
      <c r="J82" s="65"/>
      <c r="M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8:53" s="15" customFormat="1" ht="13.9" customHeight="1" x14ac:dyDescent="0.15">
      <c r="H83" s="65"/>
      <c r="I83" s="65"/>
      <c r="J83" s="65"/>
      <c r="M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8:53" s="15" customFormat="1" ht="13.9" customHeight="1" x14ac:dyDescent="0.15">
      <c r="H84" s="65"/>
      <c r="I84" s="65"/>
      <c r="J84" s="65"/>
      <c r="M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8:53" s="15" customFormat="1" ht="13.9" customHeight="1" x14ac:dyDescent="0.15">
      <c r="H85" s="65"/>
      <c r="I85" s="65"/>
      <c r="J85" s="65"/>
      <c r="M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8:53" s="15" customFormat="1" ht="13.9" customHeight="1" x14ac:dyDescent="0.15">
      <c r="H86" s="65"/>
      <c r="I86" s="65"/>
      <c r="J86" s="65"/>
      <c r="M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8:53" s="15" customFormat="1" x14ac:dyDescent="0.15">
      <c r="H87" s="65"/>
      <c r="I87" s="65"/>
      <c r="J87" s="65"/>
      <c r="M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8:53" s="15" customFormat="1" x14ac:dyDescent="0.15">
      <c r="H88" s="65"/>
      <c r="I88" s="65"/>
      <c r="J88" s="65"/>
      <c r="M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8:53" s="15" customFormat="1" x14ac:dyDescent="0.15">
      <c r="H89" s="65"/>
      <c r="I89" s="65"/>
      <c r="J89" s="65"/>
      <c r="M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8:53" s="15" customFormat="1" x14ac:dyDescent="0.15">
      <c r="H90" s="65"/>
      <c r="I90" s="65"/>
      <c r="J90" s="65"/>
      <c r="M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8:53" s="15" customFormat="1" x14ac:dyDescent="0.15">
      <c r="H91" s="65"/>
      <c r="I91" s="65"/>
      <c r="J91" s="65"/>
      <c r="M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8:53" s="15" customFormat="1" x14ac:dyDescent="0.15">
      <c r="H92" s="65"/>
      <c r="I92" s="65"/>
      <c r="J92" s="65"/>
      <c r="M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8:53" s="15" customFormat="1" x14ac:dyDescent="0.15">
      <c r="H93" s="65"/>
      <c r="I93" s="65"/>
      <c r="J93" s="65"/>
      <c r="M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8:53" s="15" customFormat="1" x14ac:dyDescent="0.15">
      <c r="H94" s="65"/>
      <c r="I94" s="65"/>
      <c r="J94" s="65"/>
      <c r="M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8:53" s="15" customFormat="1" x14ac:dyDescent="0.15">
      <c r="H95" s="65"/>
      <c r="I95" s="65"/>
      <c r="J95" s="65"/>
      <c r="M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8:53" s="15" customFormat="1" x14ac:dyDescent="0.15">
      <c r="H96" s="65"/>
      <c r="I96" s="65"/>
      <c r="J96" s="65"/>
      <c r="M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8:53" s="15" customFormat="1" x14ac:dyDescent="0.15">
      <c r="H97" s="65"/>
      <c r="I97" s="65"/>
      <c r="J97" s="65"/>
      <c r="M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8:53" s="15" customFormat="1" x14ac:dyDescent="0.15">
      <c r="M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8:53" s="15" customFormat="1" x14ac:dyDescent="0.15">
      <c r="M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</sheetData>
  <sheetProtection password="DE84" sheet="1" objects="1" scenarios="1"/>
  <protectedRanges>
    <protectedRange sqref="D6:K6" name="範囲1_2"/>
    <protectedRange sqref="C9:F38" name="範囲2_2"/>
    <protectedRange sqref="K9:K38" name="範囲3_2"/>
  </protectedRanges>
  <mergeCells count="13">
    <mergeCell ref="B1:K1"/>
    <mergeCell ref="F3:G3"/>
    <mergeCell ref="B6:C6"/>
    <mergeCell ref="D6:K6"/>
    <mergeCell ref="M10:M16"/>
    <mergeCell ref="M17:M24"/>
    <mergeCell ref="I7:J7"/>
    <mergeCell ref="K7:K8"/>
    <mergeCell ref="B7:B8"/>
    <mergeCell ref="C7:D7"/>
    <mergeCell ref="E7:E8"/>
    <mergeCell ref="F7:F8"/>
    <mergeCell ref="G7:H7"/>
  </mergeCells>
  <phoneticPr fontId="3"/>
  <dataValidations count="12">
    <dataValidation type="list" allowBlank="1" showInputMessage="1" showErrorMessage="1" sqref="I3">
      <formula1>" ,男子,女子"</formula1>
    </dataValidation>
    <dataValidation type="list" allowBlank="1" showInputMessage="1" showErrorMessage="1" sqref="G9">
      <formula1>種目3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type="list" allowBlank="1" showInputMessage="1" showErrorMessage="1" sqref="I9:I38">
      <formula1>種目4</formula1>
    </dataValidation>
    <dataValidation type="list" allowBlank="1" showInputMessage="1" showErrorMessage="1" sqref="G10:G38">
      <formula1>"　,六年以下Ｄ,五年以下Ｄ,四年以下Ｄ,三年以下Ｄ"</formula1>
    </dataValidation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O16 O8 D6 C9:D38"/>
    <dataValidation type="list" allowBlank="1" showInputMessage="1" showErrorMessage="1" sqref="J9:J38">
      <formula1>INDIRECT($I9)</formula1>
    </dataValidation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showGridLines="0" workbookViewId="0">
      <selection activeCell="D26" sqref="D26:G26"/>
    </sheetView>
  </sheetViews>
  <sheetFormatPr defaultRowHeight="22.5" customHeight="1" x14ac:dyDescent="0.15"/>
  <cols>
    <col min="1" max="1" width="3.25" customWidth="1"/>
    <col min="2" max="2" width="4.75" customWidth="1"/>
    <col min="3" max="3" width="22.125" customWidth="1"/>
    <col min="4" max="4" width="16.25" customWidth="1"/>
    <col min="5" max="5" width="10.625" customWidth="1"/>
    <col min="6" max="6" width="16.25" customWidth="1"/>
    <col min="7" max="7" width="10.625" customWidth="1"/>
    <col min="8" max="8" width="3" customWidth="1"/>
    <col min="9" max="9" width="7.75" customWidth="1"/>
    <col min="10" max="11" width="10.25" customWidth="1"/>
    <col min="12" max="12" width="10.625" customWidth="1"/>
  </cols>
  <sheetData>
    <row r="1" spans="1:12" ht="22.5" customHeight="1" x14ac:dyDescent="0.15">
      <c r="A1" s="1"/>
      <c r="B1" s="81" t="s">
        <v>42</v>
      </c>
      <c r="C1" s="81"/>
      <c r="D1" s="81"/>
      <c r="E1" s="81"/>
      <c r="F1" s="81"/>
      <c r="G1" s="81"/>
      <c r="H1" s="44"/>
      <c r="I1" s="44"/>
      <c r="J1" s="44"/>
      <c r="K1" s="44"/>
      <c r="L1" s="44"/>
    </row>
    <row r="2" spans="1:12" ht="15" customHeight="1" x14ac:dyDescent="0.15">
      <c r="A2" s="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2.5" customHeight="1" x14ac:dyDescent="0.15">
      <c r="A3" s="1"/>
      <c r="B3" s="1"/>
      <c r="C3" s="1"/>
      <c r="D3" s="145" t="s">
        <v>82</v>
      </c>
      <c r="E3" s="146"/>
      <c r="F3" s="1"/>
      <c r="G3" s="39"/>
      <c r="I3" s="20"/>
      <c r="J3" s="20"/>
    </row>
    <row r="4" spans="1:12" ht="22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2.5" customHeight="1" x14ac:dyDescent="0.15">
      <c r="A5" s="1"/>
      <c r="B5" s="84" t="s">
        <v>0</v>
      </c>
      <c r="C5" s="153"/>
      <c r="D5" s="107" t="str">
        <f>IF('男　子'!D6="","",'男　子'!D6)</f>
        <v/>
      </c>
      <c r="E5" s="108"/>
      <c r="F5" s="108"/>
      <c r="G5" s="109"/>
      <c r="I5" s="49"/>
      <c r="J5" t="s">
        <v>87</v>
      </c>
    </row>
    <row r="6" spans="1:12" ht="28.5" customHeight="1" x14ac:dyDescent="0.15">
      <c r="A6" s="1"/>
      <c r="B6" s="131" t="s">
        <v>11</v>
      </c>
      <c r="C6" s="132"/>
      <c r="D6" s="150"/>
      <c r="E6" s="151"/>
      <c r="F6" s="151"/>
      <c r="G6" s="152"/>
      <c r="H6" s="41"/>
      <c r="I6" s="50"/>
      <c r="J6" s="41" t="s">
        <v>92</v>
      </c>
      <c r="K6" s="41"/>
      <c r="L6" s="41"/>
    </row>
    <row r="7" spans="1:12" ht="37.5" customHeight="1" x14ac:dyDescent="0.15">
      <c r="A7" s="1"/>
      <c r="B7" s="110" t="s">
        <v>1</v>
      </c>
      <c r="C7" s="130"/>
      <c r="D7" s="134"/>
      <c r="E7" s="135"/>
      <c r="F7" s="135"/>
      <c r="G7" s="136"/>
      <c r="H7" s="42"/>
      <c r="I7" s="40"/>
      <c r="J7" s="40"/>
      <c r="K7" s="40"/>
      <c r="L7" s="41"/>
    </row>
    <row r="8" spans="1:12" ht="28.5" customHeight="1" x14ac:dyDescent="0.15">
      <c r="A8" s="1"/>
      <c r="B8" s="132" t="s">
        <v>9</v>
      </c>
      <c r="C8" s="133"/>
      <c r="D8" s="137"/>
      <c r="E8" s="138"/>
      <c r="F8" s="138"/>
      <c r="G8" s="139"/>
      <c r="H8" s="43"/>
      <c r="I8" s="40"/>
      <c r="J8" s="40"/>
      <c r="K8" s="40"/>
      <c r="L8" s="41"/>
    </row>
    <row r="9" spans="1:12" ht="28.5" customHeight="1" x14ac:dyDescent="0.15">
      <c r="A9" s="1"/>
      <c r="B9" s="154" t="s">
        <v>79</v>
      </c>
      <c r="C9" s="155"/>
      <c r="D9" s="140"/>
      <c r="E9" s="141"/>
      <c r="F9" s="52" t="s">
        <v>10</v>
      </c>
      <c r="G9" s="51"/>
      <c r="H9" s="40"/>
      <c r="I9" s="40"/>
      <c r="J9" s="40" t="s">
        <v>86</v>
      </c>
      <c r="K9" s="41"/>
    </row>
    <row r="10" spans="1:12" ht="28.5" customHeight="1" x14ac:dyDescent="0.15">
      <c r="A10" s="1"/>
      <c r="B10" s="110" t="s">
        <v>89</v>
      </c>
      <c r="C10" s="111"/>
      <c r="D10" s="147"/>
      <c r="E10" s="148"/>
      <c r="F10" s="148"/>
      <c r="G10" s="149"/>
      <c r="H10" s="40"/>
      <c r="I10" s="40"/>
      <c r="J10" s="40" t="s">
        <v>94</v>
      </c>
      <c r="K10" s="41"/>
    </row>
    <row r="11" spans="1:12" ht="28.5" customHeight="1" x14ac:dyDescent="0.15">
      <c r="A11" s="1"/>
      <c r="B11" s="110" t="s">
        <v>90</v>
      </c>
      <c r="C11" s="111"/>
      <c r="D11" s="142" t="str">
        <f>IF(D26&gt;1,D26,"")</f>
        <v/>
      </c>
      <c r="E11" s="143"/>
      <c r="F11" s="143"/>
      <c r="G11" s="144"/>
      <c r="H11" s="40"/>
      <c r="I11" s="40"/>
      <c r="J11" s="40"/>
      <c r="K11" s="41"/>
    </row>
    <row r="12" spans="1:12" ht="28.5" customHeight="1" x14ac:dyDescent="0.15">
      <c r="A12" s="1"/>
      <c r="B12" s="110" t="s">
        <v>91</v>
      </c>
      <c r="C12" s="130"/>
      <c r="D12" s="142" t="str">
        <f>IF(D10+D26&gt;1,D10+D26,"")</f>
        <v/>
      </c>
      <c r="E12" s="143"/>
      <c r="F12" s="143"/>
      <c r="G12" s="144"/>
      <c r="H12" s="41"/>
      <c r="I12" s="41"/>
      <c r="J12" s="41"/>
      <c r="K12" s="41"/>
      <c r="L12" s="41"/>
    </row>
    <row r="14" spans="1:12" ht="22.5" customHeight="1" x14ac:dyDescent="0.15">
      <c r="B14" s="113" t="s">
        <v>66</v>
      </c>
      <c r="C14" s="114"/>
      <c r="D14" s="129" t="s">
        <v>77</v>
      </c>
      <c r="E14" s="129"/>
      <c r="F14" s="115" t="s">
        <v>78</v>
      </c>
      <c r="G14" s="116"/>
    </row>
    <row r="15" spans="1:12" ht="22.5" customHeight="1" x14ac:dyDescent="0.15">
      <c r="B15" s="120" t="s">
        <v>57</v>
      </c>
      <c r="C15" s="46" t="s">
        <v>67</v>
      </c>
      <c r="D15" s="74">
        <f>COUNTIF('男　子'!$G$9:$G$38,"六年以下Ｄ")/2</f>
        <v>0</v>
      </c>
      <c r="E15" s="75" t="s">
        <v>83</v>
      </c>
      <c r="F15" s="74">
        <f>COUNTIF('女　子'!$G$9:$G$38,"六年以下Ｄ")/2</f>
        <v>0</v>
      </c>
      <c r="G15" s="75" t="s">
        <v>83</v>
      </c>
    </row>
    <row r="16" spans="1:12" ht="22.5" customHeight="1" x14ac:dyDescent="0.15">
      <c r="B16" s="121"/>
      <c r="C16" s="47" t="s">
        <v>68</v>
      </c>
      <c r="D16" s="76">
        <f>COUNTIF('男　子'!$G$9:$G$38,"五年以下Ｄ")/2</f>
        <v>0</v>
      </c>
      <c r="E16" s="77" t="s">
        <v>83</v>
      </c>
      <c r="F16" s="76">
        <f>COUNTIF('女　子'!$G$9:$G$38,"五年以下Ｄ")/2</f>
        <v>0</v>
      </c>
      <c r="G16" s="77" t="s">
        <v>83</v>
      </c>
    </row>
    <row r="17" spans="2:12" ht="22.5" customHeight="1" x14ac:dyDescent="0.15">
      <c r="B17" s="121"/>
      <c r="C17" s="47" t="s">
        <v>69</v>
      </c>
      <c r="D17" s="76">
        <f>COUNTIF('男　子'!$G$9:$G$38,"四年以下Ｄ")/2</f>
        <v>0</v>
      </c>
      <c r="E17" s="77" t="s">
        <v>83</v>
      </c>
      <c r="F17" s="76">
        <f>COUNTIF('女　子'!$G$9:$G$38,"四年以下Ｄ")/2</f>
        <v>0</v>
      </c>
      <c r="G17" s="77" t="s">
        <v>83</v>
      </c>
    </row>
    <row r="18" spans="2:12" ht="22.5" customHeight="1" x14ac:dyDescent="0.15">
      <c r="B18" s="121"/>
      <c r="C18" s="48" t="s">
        <v>70</v>
      </c>
      <c r="D18" s="78">
        <f>COUNTIF('男　子'!$G$9:$G$38,"三年以下Ｄ")/2</f>
        <v>0</v>
      </c>
      <c r="E18" s="79" t="s">
        <v>83</v>
      </c>
      <c r="F18" s="78">
        <f>COUNTIF('女　子'!$G$9:$G$38,"三年以下Ｄ")/2</f>
        <v>0</v>
      </c>
      <c r="G18" s="79" t="s">
        <v>83</v>
      </c>
    </row>
    <row r="19" spans="2:12" ht="22.5" customHeight="1" x14ac:dyDescent="0.15">
      <c r="B19" s="122" t="s">
        <v>59</v>
      </c>
      <c r="C19" s="46" t="s">
        <v>67</v>
      </c>
      <c r="D19" s="74">
        <f>COUNTIF('男　子'!$I$9:$I$38,"六年以下Ｓ")</f>
        <v>0</v>
      </c>
      <c r="E19" s="75" t="s">
        <v>76</v>
      </c>
      <c r="F19" s="74">
        <f>COUNTIF('女　子'!$I$9:$I$38,"六年以下Ｓ")</f>
        <v>0</v>
      </c>
      <c r="G19" s="75" t="s">
        <v>76</v>
      </c>
    </row>
    <row r="20" spans="2:12" ht="22.5" customHeight="1" x14ac:dyDescent="0.15">
      <c r="B20" s="123"/>
      <c r="C20" s="47" t="s">
        <v>71</v>
      </c>
      <c r="D20" s="76">
        <f>COUNTIF('男　子'!$I$9:$I$38,"五年Ｓ")</f>
        <v>0</v>
      </c>
      <c r="E20" s="77" t="s">
        <v>76</v>
      </c>
      <c r="F20" s="76">
        <f>COUNTIF('女　子'!$I$9:$I$38,"五年Ｓ")</f>
        <v>0</v>
      </c>
      <c r="G20" s="77" t="s">
        <v>76</v>
      </c>
    </row>
    <row r="21" spans="2:12" ht="22.5" customHeight="1" x14ac:dyDescent="0.15">
      <c r="B21" s="123"/>
      <c r="C21" s="47" t="s">
        <v>72</v>
      </c>
      <c r="D21" s="76">
        <f>COUNTIF('男　子'!$I$9:$I$38,"四年Ｓ")</f>
        <v>0</v>
      </c>
      <c r="E21" s="77" t="s">
        <v>76</v>
      </c>
      <c r="F21" s="76">
        <f>COUNTIF('女　子'!$I$9:$I$38,"四年Ｓ")</f>
        <v>0</v>
      </c>
      <c r="G21" s="77" t="s">
        <v>76</v>
      </c>
    </row>
    <row r="22" spans="2:12" ht="22.5" customHeight="1" x14ac:dyDescent="0.15">
      <c r="B22" s="123"/>
      <c r="C22" s="47" t="s">
        <v>73</v>
      </c>
      <c r="D22" s="76">
        <f>COUNTIF('男　子'!$I$9:$I$38,"三年Ｓ")</f>
        <v>0</v>
      </c>
      <c r="E22" s="77" t="s">
        <v>76</v>
      </c>
      <c r="F22" s="76">
        <f>COUNTIF('女　子'!$I$9:$I$38,"三年Ｓ")</f>
        <v>0</v>
      </c>
      <c r="G22" s="77" t="s">
        <v>76</v>
      </c>
    </row>
    <row r="23" spans="2:12" ht="22.5" customHeight="1" x14ac:dyDescent="0.15">
      <c r="B23" s="123"/>
      <c r="C23" s="47" t="s">
        <v>74</v>
      </c>
      <c r="D23" s="76">
        <f>COUNTIF('男　子'!$I$9:$I$38,"二年S")</f>
        <v>0</v>
      </c>
      <c r="E23" s="77" t="s">
        <v>76</v>
      </c>
      <c r="F23" s="76">
        <f>COUNTIF('女　子'!$I$9:$I$38,"二年S")</f>
        <v>0</v>
      </c>
      <c r="G23" s="77" t="s">
        <v>76</v>
      </c>
    </row>
    <row r="24" spans="2:12" ht="22.5" customHeight="1" x14ac:dyDescent="0.15">
      <c r="B24" s="124"/>
      <c r="C24" s="48" t="s">
        <v>75</v>
      </c>
      <c r="D24" s="78">
        <f>COUNTIF('男　子'!$I$9:$I$38,"一年S")</f>
        <v>0</v>
      </c>
      <c r="E24" s="79" t="s">
        <v>76</v>
      </c>
      <c r="F24" s="78">
        <f>COUNTIF('女　子'!$I$9:$I$38,"一年S")</f>
        <v>0</v>
      </c>
      <c r="G24" s="79" t="s">
        <v>76</v>
      </c>
    </row>
    <row r="25" spans="2:12" ht="22.5" customHeight="1" x14ac:dyDescent="0.15">
      <c r="B25" s="113" t="s">
        <v>80</v>
      </c>
      <c r="C25" s="125"/>
      <c r="D25" s="126">
        <f>SUM(D15:D18,F15:F18)*2+SUM(D19:D24,F19:F24)</f>
        <v>0</v>
      </c>
      <c r="E25" s="127"/>
      <c r="F25" s="127"/>
      <c r="G25" s="128"/>
    </row>
    <row r="26" spans="2:12" ht="22.5" customHeight="1" x14ac:dyDescent="0.15">
      <c r="B26" s="113" t="s">
        <v>81</v>
      </c>
      <c r="C26" s="125"/>
      <c r="D26" s="117">
        <f>D25*1000</f>
        <v>0</v>
      </c>
      <c r="E26" s="118"/>
      <c r="F26" s="118"/>
      <c r="G26" s="119"/>
    </row>
    <row r="27" spans="2:12" ht="15.75" customHeight="1" x14ac:dyDescent="0.1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2:12" ht="32.1" customHeight="1" x14ac:dyDescent="0.15">
      <c r="B28" s="112" t="s">
        <v>85</v>
      </c>
      <c r="C28" s="112"/>
      <c r="D28" s="112"/>
      <c r="E28" s="112"/>
      <c r="F28" s="112"/>
      <c r="G28" s="112"/>
      <c r="H28" s="11"/>
      <c r="I28" s="11"/>
      <c r="J28" s="11"/>
      <c r="K28" s="11"/>
      <c r="L28" s="11"/>
    </row>
    <row r="29" spans="2:12" ht="22.5" customHeight="1" x14ac:dyDescent="0.15">
      <c r="B29" s="112" t="s">
        <v>88</v>
      </c>
      <c r="C29" s="112"/>
      <c r="D29" s="112"/>
      <c r="E29" s="112"/>
      <c r="F29" s="112"/>
      <c r="G29" s="112"/>
      <c r="H29" s="11"/>
      <c r="I29" s="11"/>
      <c r="J29" s="11"/>
      <c r="K29" s="11"/>
      <c r="L29" s="11"/>
    </row>
    <row r="30" spans="2:12" ht="28.5" customHeight="1" x14ac:dyDescent="0.15">
      <c r="B30" s="112" t="s">
        <v>84</v>
      </c>
      <c r="C30" s="112"/>
      <c r="D30" s="112"/>
      <c r="E30" s="112"/>
      <c r="F30" s="112"/>
      <c r="G30" s="112"/>
      <c r="H30" s="11"/>
      <c r="I30" s="11"/>
      <c r="J30" s="11"/>
    </row>
  </sheetData>
  <sheetProtection algorithmName="SHA-512" hashValue="fvHlaS6Ke3HZjn5xAYPH2bhBnz6HDK7ssWe/R8rJMWYzcWy7T/nlpDznrpuLecpHRC17GzFfRo3P5ssdR/9cAQ==" saltValue="krExWpCNrLoPT4pyFS3PnQ==" spinCount="100000" sheet="1" objects="1" scenarios="1"/>
  <protectedRanges>
    <protectedRange sqref="D6:G10" name="範囲1_5"/>
  </protectedRanges>
  <mergeCells count="30">
    <mergeCell ref="B1:G1"/>
    <mergeCell ref="B12:C12"/>
    <mergeCell ref="B6:C6"/>
    <mergeCell ref="B8:C8"/>
    <mergeCell ref="D7:G7"/>
    <mergeCell ref="D8:G8"/>
    <mergeCell ref="D9:E9"/>
    <mergeCell ref="D12:G12"/>
    <mergeCell ref="D3:E3"/>
    <mergeCell ref="B11:C11"/>
    <mergeCell ref="D10:G10"/>
    <mergeCell ref="D11:G11"/>
    <mergeCell ref="D6:G6"/>
    <mergeCell ref="B5:C5"/>
    <mergeCell ref="B7:C7"/>
    <mergeCell ref="B9:C9"/>
    <mergeCell ref="D5:G5"/>
    <mergeCell ref="B10:C10"/>
    <mergeCell ref="B29:G29"/>
    <mergeCell ref="B30:G30"/>
    <mergeCell ref="B28:G28"/>
    <mergeCell ref="B14:C14"/>
    <mergeCell ref="F14:G14"/>
    <mergeCell ref="D26:G26"/>
    <mergeCell ref="B15:B18"/>
    <mergeCell ref="B19:B24"/>
    <mergeCell ref="B25:C25"/>
    <mergeCell ref="B26:C26"/>
    <mergeCell ref="D25:G25"/>
    <mergeCell ref="D14:E14"/>
  </mergeCells>
  <phoneticPr fontId="3"/>
  <dataValidations count="2">
    <dataValidation imeMode="hiragana" allowBlank="1" showInputMessage="1" showErrorMessage="1" sqref="D5 G7:G8 G10 D6:D10 E7:F10"/>
    <dataValidation imeMode="halfAlpha" allowBlank="1" showInputMessage="1" showErrorMessage="1" sqref="G9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男　子</vt:lpstr>
      <vt:lpstr>女　子</vt:lpstr>
      <vt:lpstr>総括表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三年Ｓ</vt:lpstr>
      <vt:lpstr>三年以下Ｄ</vt:lpstr>
      <vt:lpstr>四年Ｓ</vt:lpstr>
      <vt:lpstr>四年以下Ｄ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2019-11-12T03:29:01Z</cp:lastPrinted>
  <dcterms:created xsi:type="dcterms:W3CDTF">2019-11-05T22:58:46Z</dcterms:created>
  <dcterms:modified xsi:type="dcterms:W3CDTF">2021-01-03T23:19:52Z</dcterms:modified>
</cp:coreProperties>
</file>